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AlgorithmName="SHA-512" workbookHashValue="0aVHy4XDA+qiH4xMzfkB7NFrNGVddRkZk013RN0S1Q1ixqdIDrPe/KxqbJOPHWbCs6Ol95aY5RCdO4DbtZxnxw==" workbookSaltValue="Op7S6AGQT9iDRvxgX5Ix9A==" workbookSpinCount="100000" lockStructure="1"/>
  <bookViews>
    <workbookView xWindow="0" yWindow="0" windowWidth="19420" windowHeight="7250"/>
  </bookViews>
  <sheets>
    <sheet name="報名基本資料填寫" sheetId="9" r:id="rId1"/>
    <sheet name="便當統計表" sheetId="8" state="hidden" r:id="rId2"/>
    <sheet name="個人報名表" sheetId="1" r:id="rId3"/>
    <sheet name="團體報名表_拳架" sheetId="2" r:id="rId4"/>
    <sheet name="團體報名表_器械" sheetId="5" r:id="rId5"/>
    <sheet name="資料驗證" sheetId="4" state="hidden" r:id="rId6"/>
  </sheets>
  <definedNames>
    <definedName name="所屬單位">資料驗證!$A$2:$A$51</definedName>
    <definedName name="社會A組">資料驗證!$J$2:$J$2</definedName>
    <definedName name="社會B組">資料驗證!$K$2:$K$3</definedName>
    <definedName name="參與人員">報名基本資料填寫!$B$13:$B$91</definedName>
  </definedNames>
  <calcPr calcId="162913"/>
</workbook>
</file>

<file path=xl/calcChain.xml><?xml version="1.0" encoding="utf-8"?>
<calcChain xmlns="http://schemas.openxmlformats.org/spreadsheetml/2006/main">
  <c r="I27" i="2" l="1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I8" i="2"/>
  <c r="I7" i="2"/>
  <c r="I6" i="2"/>
  <c r="I5" i="2"/>
  <c r="I4" i="2"/>
  <c r="I27" i="5"/>
  <c r="I26" i="5"/>
  <c r="I25" i="5"/>
  <c r="I24" i="5"/>
  <c r="I23" i="5"/>
  <c r="I22" i="5"/>
  <c r="I21" i="5"/>
  <c r="I20" i="5"/>
  <c r="I19" i="5"/>
  <c r="I18" i="5"/>
  <c r="I17" i="5"/>
  <c r="I16" i="5"/>
  <c r="I15" i="5"/>
  <c r="I14" i="5"/>
  <c r="I13" i="5"/>
  <c r="I12" i="5"/>
  <c r="I11" i="5"/>
  <c r="I10" i="5"/>
  <c r="I9" i="5"/>
  <c r="I8" i="5"/>
  <c r="I7" i="5"/>
  <c r="I6" i="5"/>
  <c r="I5" i="5"/>
  <c r="I4" i="5"/>
  <c r="O21" i="5"/>
  <c r="O22" i="5"/>
  <c r="O23" i="5"/>
  <c r="O24" i="5"/>
  <c r="O25" i="5"/>
  <c r="O26" i="5"/>
  <c r="O27" i="5"/>
  <c r="O20" i="5"/>
  <c r="O13" i="5"/>
  <c r="O14" i="5"/>
  <c r="O15" i="5"/>
  <c r="O16" i="5"/>
  <c r="O17" i="5"/>
  <c r="O18" i="5"/>
  <c r="O19" i="5"/>
  <c r="O12" i="5"/>
  <c r="O17" i="2"/>
  <c r="J18" i="2" s="1"/>
  <c r="O18" i="2"/>
  <c r="O19" i="2"/>
  <c r="O20" i="2"/>
  <c r="O21" i="2"/>
  <c r="O22" i="2"/>
  <c r="O23" i="2"/>
  <c r="O24" i="2"/>
  <c r="O25" i="2"/>
  <c r="O26" i="2"/>
  <c r="O27" i="2"/>
  <c r="O16" i="2"/>
  <c r="O11" i="5"/>
  <c r="O10" i="5"/>
  <c r="O9" i="5"/>
  <c r="O8" i="5"/>
  <c r="O7" i="5"/>
  <c r="O6" i="5"/>
  <c r="O5" i="5"/>
  <c r="O4" i="5"/>
  <c r="N54" i="1"/>
  <c r="M54" i="1"/>
  <c r="L54" i="1"/>
  <c r="K54" i="1"/>
  <c r="J54" i="1"/>
  <c r="N53" i="1"/>
  <c r="M53" i="1"/>
  <c r="L53" i="1"/>
  <c r="K53" i="1"/>
  <c r="J53" i="1"/>
  <c r="N52" i="1"/>
  <c r="M52" i="1"/>
  <c r="L52" i="1"/>
  <c r="K52" i="1"/>
  <c r="J52" i="1"/>
  <c r="N51" i="1"/>
  <c r="M51" i="1"/>
  <c r="L51" i="1"/>
  <c r="K51" i="1"/>
  <c r="J51" i="1"/>
  <c r="N50" i="1"/>
  <c r="M50" i="1"/>
  <c r="L50" i="1"/>
  <c r="K50" i="1"/>
  <c r="J50" i="1"/>
  <c r="N49" i="1"/>
  <c r="M49" i="1"/>
  <c r="L49" i="1"/>
  <c r="K49" i="1"/>
  <c r="J49" i="1"/>
  <c r="N48" i="1"/>
  <c r="M48" i="1"/>
  <c r="L48" i="1"/>
  <c r="K48" i="1"/>
  <c r="J48" i="1"/>
  <c r="N47" i="1"/>
  <c r="M47" i="1"/>
  <c r="L47" i="1"/>
  <c r="K47" i="1"/>
  <c r="J47" i="1"/>
  <c r="N46" i="1"/>
  <c r="M46" i="1"/>
  <c r="L46" i="1"/>
  <c r="K46" i="1"/>
  <c r="J46" i="1"/>
  <c r="N45" i="1"/>
  <c r="M45" i="1"/>
  <c r="L45" i="1"/>
  <c r="K45" i="1"/>
  <c r="J45" i="1"/>
  <c r="N44" i="1"/>
  <c r="M44" i="1"/>
  <c r="L44" i="1"/>
  <c r="K44" i="1"/>
  <c r="J44" i="1"/>
  <c r="N43" i="1"/>
  <c r="M43" i="1"/>
  <c r="L43" i="1"/>
  <c r="K43" i="1"/>
  <c r="J43" i="1"/>
  <c r="N42" i="1"/>
  <c r="M42" i="1"/>
  <c r="L42" i="1"/>
  <c r="K42" i="1"/>
  <c r="J42" i="1"/>
  <c r="N41" i="1"/>
  <c r="M41" i="1"/>
  <c r="L41" i="1"/>
  <c r="K41" i="1"/>
  <c r="J41" i="1"/>
  <c r="N40" i="1"/>
  <c r="M40" i="1"/>
  <c r="L40" i="1"/>
  <c r="K40" i="1"/>
  <c r="J40" i="1"/>
  <c r="N39" i="1"/>
  <c r="M39" i="1"/>
  <c r="L39" i="1"/>
  <c r="K39" i="1"/>
  <c r="J39" i="1"/>
  <c r="N38" i="1"/>
  <c r="M38" i="1"/>
  <c r="L38" i="1"/>
  <c r="K38" i="1"/>
  <c r="J38" i="1"/>
  <c r="N37" i="1"/>
  <c r="M37" i="1"/>
  <c r="L37" i="1"/>
  <c r="K37" i="1"/>
  <c r="J37" i="1"/>
  <c r="N36" i="1"/>
  <c r="M36" i="1"/>
  <c r="L36" i="1"/>
  <c r="K36" i="1"/>
  <c r="J36" i="1"/>
  <c r="N35" i="1"/>
  <c r="M35" i="1"/>
  <c r="L35" i="1"/>
  <c r="K35" i="1"/>
  <c r="J35" i="1"/>
  <c r="N34" i="1"/>
  <c r="M34" i="1"/>
  <c r="L34" i="1"/>
  <c r="K34" i="1"/>
  <c r="J34" i="1"/>
  <c r="N33" i="1"/>
  <c r="M33" i="1"/>
  <c r="L33" i="1"/>
  <c r="K33" i="1"/>
  <c r="J33" i="1"/>
  <c r="N32" i="1"/>
  <c r="M32" i="1"/>
  <c r="L32" i="1"/>
  <c r="K32" i="1"/>
  <c r="J32" i="1"/>
  <c r="N31" i="1"/>
  <c r="M31" i="1"/>
  <c r="L31" i="1"/>
  <c r="K31" i="1"/>
  <c r="J31" i="1"/>
  <c r="N30" i="1"/>
  <c r="M30" i="1"/>
  <c r="L30" i="1"/>
  <c r="K30" i="1"/>
  <c r="J30" i="1"/>
  <c r="N29" i="1"/>
  <c r="M29" i="1"/>
  <c r="L29" i="1"/>
  <c r="K29" i="1"/>
  <c r="J29" i="1"/>
  <c r="N28" i="1"/>
  <c r="M28" i="1"/>
  <c r="L28" i="1"/>
  <c r="K28" i="1"/>
  <c r="J28" i="1"/>
  <c r="N27" i="1"/>
  <c r="M27" i="1"/>
  <c r="L27" i="1"/>
  <c r="K27" i="1"/>
  <c r="J27" i="1"/>
  <c r="N26" i="1"/>
  <c r="M26" i="1"/>
  <c r="L26" i="1"/>
  <c r="K26" i="1"/>
  <c r="J26" i="1"/>
  <c r="N25" i="1"/>
  <c r="M25" i="1"/>
  <c r="L25" i="1"/>
  <c r="K25" i="1"/>
  <c r="J25" i="1"/>
  <c r="N24" i="1"/>
  <c r="M24" i="1"/>
  <c r="L24" i="1"/>
  <c r="K24" i="1"/>
  <c r="J24" i="1"/>
  <c r="N23" i="1"/>
  <c r="M23" i="1"/>
  <c r="L23" i="1"/>
  <c r="K23" i="1"/>
  <c r="J23" i="1"/>
  <c r="N22" i="1"/>
  <c r="M22" i="1"/>
  <c r="L22" i="1"/>
  <c r="K22" i="1"/>
  <c r="J22" i="1"/>
  <c r="N21" i="1"/>
  <c r="M21" i="1"/>
  <c r="L21" i="1"/>
  <c r="K21" i="1"/>
  <c r="J21" i="1"/>
  <c r="N20" i="1"/>
  <c r="M20" i="1"/>
  <c r="L20" i="1"/>
  <c r="K20" i="1"/>
  <c r="J20" i="1"/>
  <c r="N19" i="1"/>
  <c r="M19" i="1"/>
  <c r="L19" i="1"/>
  <c r="K19" i="1"/>
  <c r="J19" i="1"/>
  <c r="N18" i="1"/>
  <c r="M18" i="1"/>
  <c r="L18" i="1"/>
  <c r="K18" i="1"/>
  <c r="J18" i="1"/>
  <c r="N17" i="1"/>
  <c r="M17" i="1"/>
  <c r="L17" i="1"/>
  <c r="K17" i="1"/>
  <c r="J17" i="1"/>
  <c r="N16" i="1"/>
  <c r="M16" i="1"/>
  <c r="L16" i="1"/>
  <c r="K16" i="1"/>
  <c r="J16" i="1"/>
  <c r="N15" i="1"/>
  <c r="M15" i="1"/>
  <c r="L15" i="1"/>
  <c r="K15" i="1"/>
  <c r="J15" i="1"/>
  <c r="N14" i="1"/>
  <c r="M14" i="1"/>
  <c r="L14" i="1"/>
  <c r="K14" i="1"/>
  <c r="J14" i="1"/>
  <c r="N13" i="1"/>
  <c r="M13" i="1"/>
  <c r="L13" i="1"/>
  <c r="K13" i="1"/>
  <c r="J13" i="1"/>
  <c r="N12" i="1"/>
  <c r="M12" i="1"/>
  <c r="L12" i="1"/>
  <c r="K12" i="1"/>
  <c r="J12" i="1"/>
  <c r="N11" i="1"/>
  <c r="M11" i="1"/>
  <c r="L11" i="1"/>
  <c r="K11" i="1"/>
  <c r="J11" i="1"/>
  <c r="N10" i="1"/>
  <c r="M10" i="1"/>
  <c r="L10" i="1"/>
  <c r="K10" i="1"/>
  <c r="J10" i="1"/>
  <c r="N9" i="1"/>
  <c r="M9" i="1"/>
  <c r="L9" i="1"/>
  <c r="K9" i="1"/>
  <c r="J9" i="1"/>
  <c r="N8" i="1"/>
  <c r="M8" i="1"/>
  <c r="L8" i="1"/>
  <c r="K8" i="1"/>
  <c r="J8" i="1"/>
  <c r="N7" i="1"/>
  <c r="M7" i="1"/>
  <c r="L7" i="1"/>
  <c r="K7" i="1"/>
  <c r="J7" i="1"/>
  <c r="N6" i="1"/>
  <c r="M6" i="1"/>
  <c r="L6" i="1"/>
  <c r="K6" i="1"/>
  <c r="J6" i="1"/>
  <c r="O5" i="2"/>
  <c r="O6" i="2"/>
  <c r="O7" i="2"/>
  <c r="O8" i="2"/>
  <c r="O9" i="2"/>
  <c r="O10" i="2"/>
  <c r="O11" i="2"/>
  <c r="O12" i="2"/>
  <c r="O13" i="2"/>
  <c r="O14" i="2"/>
  <c r="O15" i="2"/>
  <c r="O4" i="2"/>
  <c r="N5" i="1"/>
  <c r="M5" i="1"/>
  <c r="L5" i="1"/>
  <c r="K5" i="1"/>
  <c r="J5" i="1"/>
  <c r="J6" i="5" l="1"/>
  <c r="J6" i="2"/>
  <c r="J14" i="5"/>
  <c r="J22" i="5"/>
  <c r="S54" i="1"/>
  <c r="S53" i="1"/>
  <c r="S52" i="1"/>
  <c r="S51" i="1"/>
  <c r="S50" i="1"/>
  <c r="S49" i="1"/>
  <c r="S48" i="1"/>
  <c r="S47" i="1"/>
  <c r="S46" i="1"/>
  <c r="S45" i="1"/>
  <c r="S44" i="1"/>
  <c r="S43" i="1"/>
  <c r="S42" i="1"/>
  <c r="S41" i="1"/>
  <c r="S40" i="1"/>
  <c r="S39" i="1"/>
  <c r="S38" i="1"/>
  <c r="S37" i="1"/>
  <c r="S36" i="1"/>
  <c r="S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S8" i="1"/>
  <c r="S7" i="1"/>
  <c r="D97" i="8"/>
  <c r="E97" i="8" s="1"/>
  <c r="D98" i="8"/>
  <c r="E98" i="8" s="1"/>
  <c r="D101" i="8"/>
  <c r="E101" i="8" s="1"/>
  <c r="D102" i="8"/>
  <c r="E102" i="8" s="1"/>
  <c r="D114" i="8"/>
  <c r="E114" i="8" s="1"/>
  <c r="D117" i="8"/>
  <c r="E117" i="8" s="1"/>
  <c r="D118" i="8"/>
  <c r="E118" i="8" s="1"/>
  <c r="D130" i="8"/>
  <c r="E130" i="8" s="1"/>
  <c r="D142" i="8"/>
  <c r="E142" i="8" s="1"/>
  <c r="D143" i="8"/>
  <c r="E143" i="8" s="1"/>
  <c r="D161" i="8"/>
  <c r="E161" i="8" s="1"/>
  <c r="D162" i="8"/>
  <c r="E162" i="8" s="1"/>
  <c r="B85" i="8"/>
  <c r="C85" i="8"/>
  <c r="B86" i="8"/>
  <c r="C86" i="8"/>
  <c r="D86" i="8" s="1"/>
  <c r="E86" i="8" s="1"/>
  <c r="B87" i="8"/>
  <c r="C87" i="8"/>
  <c r="D87" i="8" s="1"/>
  <c r="E87" i="8" s="1"/>
  <c r="B88" i="8"/>
  <c r="C88" i="8"/>
  <c r="D88" i="8" s="1"/>
  <c r="E88" i="8" s="1"/>
  <c r="B89" i="8"/>
  <c r="C89" i="8"/>
  <c r="D89" i="8" s="1"/>
  <c r="E89" i="8" s="1"/>
  <c r="B90" i="8"/>
  <c r="C90" i="8"/>
  <c r="D90" i="8" s="1"/>
  <c r="E90" i="8" s="1"/>
  <c r="B91" i="8"/>
  <c r="C91" i="8"/>
  <c r="D91" i="8" s="1"/>
  <c r="E91" i="8" s="1"/>
  <c r="B92" i="8"/>
  <c r="C92" i="8"/>
  <c r="D92" i="8" s="1"/>
  <c r="E92" i="8" s="1"/>
  <c r="B93" i="8"/>
  <c r="C93" i="8"/>
  <c r="D93" i="8" s="1"/>
  <c r="E93" i="8" s="1"/>
  <c r="B94" i="8"/>
  <c r="C94" i="8"/>
  <c r="D94" i="8" s="1"/>
  <c r="E94" i="8" s="1"/>
  <c r="B95" i="8"/>
  <c r="C95" i="8"/>
  <c r="D95" i="8" s="1"/>
  <c r="E95" i="8" s="1"/>
  <c r="B96" i="8"/>
  <c r="C96" i="8"/>
  <c r="D96" i="8" s="1"/>
  <c r="E96" i="8" s="1"/>
  <c r="B97" i="8"/>
  <c r="C97" i="8"/>
  <c r="B98" i="8"/>
  <c r="C98" i="8"/>
  <c r="B99" i="8"/>
  <c r="C99" i="8"/>
  <c r="D99" i="8" s="1"/>
  <c r="E99" i="8" s="1"/>
  <c r="B100" i="8"/>
  <c r="C100" i="8"/>
  <c r="D100" i="8" s="1"/>
  <c r="E100" i="8" s="1"/>
  <c r="B101" i="8"/>
  <c r="C101" i="8"/>
  <c r="B102" i="8"/>
  <c r="C102" i="8"/>
  <c r="B103" i="8"/>
  <c r="C103" i="8"/>
  <c r="D103" i="8" s="1"/>
  <c r="E103" i="8" s="1"/>
  <c r="B104" i="8"/>
  <c r="C104" i="8"/>
  <c r="D104" i="8" s="1"/>
  <c r="E104" i="8" s="1"/>
  <c r="B105" i="8"/>
  <c r="C105" i="8"/>
  <c r="D105" i="8" s="1"/>
  <c r="E105" i="8" s="1"/>
  <c r="B106" i="8"/>
  <c r="C106" i="8"/>
  <c r="D106" i="8" s="1"/>
  <c r="E106" i="8" s="1"/>
  <c r="B107" i="8"/>
  <c r="C107" i="8"/>
  <c r="D107" i="8" s="1"/>
  <c r="E107" i="8" s="1"/>
  <c r="B108" i="8"/>
  <c r="C108" i="8"/>
  <c r="D108" i="8" s="1"/>
  <c r="E108" i="8" s="1"/>
  <c r="B109" i="8"/>
  <c r="C109" i="8"/>
  <c r="D109" i="8" s="1"/>
  <c r="E109" i="8" s="1"/>
  <c r="B110" i="8"/>
  <c r="C110" i="8"/>
  <c r="D110" i="8" s="1"/>
  <c r="E110" i="8" s="1"/>
  <c r="B111" i="8"/>
  <c r="C111" i="8"/>
  <c r="D111" i="8" s="1"/>
  <c r="E111" i="8" s="1"/>
  <c r="B112" i="8"/>
  <c r="C112" i="8"/>
  <c r="D112" i="8" s="1"/>
  <c r="E112" i="8" s="1"/>
  <c r="B113" i="8"/>
  <c r="C113" i="8"/>
  <c r="D113" i="8" s="1"/>
  <c r="E113" i="8" s="1"/>
  <c r="B114" i="8"/>
  <c r="C114" i="8"/>
  <c r="B115" i="8"/>
  <c r="C115" i="8"/>
  <c r="D115" i="8" s="1"/>
  <c r="E115" i="8" s="1"/>
  <c r="B116" i="8"/>
  <c r="C116" i="8"/>
  <c r="D116" i="8" s="1"/>
  <c r="E116" i="8" s="1"/>
  <c r="B117" i="8"/>
  <c r="C117" i="8"/>
  <c r="B118" i="8"/>
  <c r="C118" i="8"/>
  <c r="B119" i="8"/>
  <c r="C119" i="8"/>
  <c r="D119" i="8" s="1"/>
  <c r="E119" i="8" s="1"/>
  <c r="B120" i="8"/>
  <c r="C120" i="8"/>
  <c r="D120" i="8" s="1"/>
  <c r="E120" i="8" s="1"/>
  <c r="B121" i="8"/>
  <c r="C121" i="8"/>
  <c r="D121" i="8" s="1"/>
  <c r="E121" i="8" s="1"/>
  <c r="B122" i="8"/>
  <c r="C122" i="8"/>
  <c r="D122" i="8" s="1"/>
  <c r="E122" i="8" s="1"/>
  <c r="B123" i="8"/>
  <c r="C123" i="8"/>
  <c r="D123" i="8" s="1"/>
  <c r="E123" i="8" s="1"/>
  <c r="B124" i="8"/>
  <c r="C124" i="8"/>
  <c r="D124" i="8" s="1"/>
  <c r="E124" i="8" s="1"/>
  <c r="B125" i="8"/>
  <c r="C125" i="8"/>
  <c r="D125" i="8" s="1"/>
  <c r="E125" i="8" s="1"/>
  <c r="B126" i="8"/>
  <c r="C126" i="8"/>
  <c r="D126" i="8" s="1"/>
  <c r="E126" i="8" s="1"/>
  <c r="B127" i="8"/>
  <c r="C127" i="8"/>
  <c r="D127" i="8" s="1"/>
  <c r="E127" i="8" s="1"/>
  <c r="B128" i="8"/>
  <c r="C128" i="8"/>
  <c r="D128" i="8" s="1"/>
  <c r="E128" i="8" s="1"/>
  <c r="B129" i="8"/>
  <c r="C129" i="8"/>
  <c r="D129" i="8" s="1"/>
  <c r="E129" i="8" s="1"/>
  <c r="B130" i="8"/>
  <c r="C130" i="8"/>
  <c r="B131" i="8"/>
  <c r="C131" i="8"/>
  <c r="D131" i="8" s="1"/>
  <c r="E131" i="8" s="1"/>
  <c r="B132" i="8"/>
  <c r="C132" i="8"/>
  <c r="D132" i="8" s="1"/>
  <c r="E132" i="8" s="1"/>
  <c r="B133" i="8"/>
  <c r="C133" i="8"/>
  <c r="D133" i="8" s="1"/>
  <c r="E133" i="8" s="1"/>
  <c r="B134" i="8"/>
  <c r="C134" i="8"/>
  <c r="D134" i="8" s="1"/>
  <c r="E134" i="8" s="1"/>
  <c r="B135" i="8"/>
  <c r="C135" i="8"/>
  <c r="D135" i="8" s="1"/>
  <c r="E135" i="8" s="1"/>
  <c r="B136" i="8"/>
  <c r="C136" i="8"/>
  <c r="D136" i="8" s="1"/>
  <c r="E136" i="8" s="1"/>
  <c r="B137" i="8"/>
  <c r="C137" i="8"/>
  <c r="D137" i="8" s="1"/>
  <c r="E137" i="8" s="1"/>
  <c r="B138" i="8"/>
  <c r="C138" i="8"/>
  <c r="D138" i="8" s="1"/>
  <c r="E138" i="8" s="1"/>
  <c r="B139" i="8"/>
  <c r="C139" i="8"/>
  <c r="D139" i="8" s="1"/>
  <c r="E139" i="8" s="1"/>
  <c r="B140" i="8"/>
  <c r="C140" i="8"/>
  <c r="D140" i="8" s="1"/>
  <c r="E140" i="8" s="1"/>
  <c r="B141" i="8"/>
  <c r="C141" i="8"/>
  <c r="D141" i="8" s="1"/>
  <c r="E141" i="8" s="1"/>
  <c r="B142" i="8"/>
  <c r="C142" i="8"/>
  <c r="B143" i="8"/>
  <c r="C143" i="8"/>
  <c r="B144" i="8"/>
  <c r="C144" i="8"/>
  <c r="D144" i="8" s="1"/>
  <c r="E144" i="8" s="1"/>
  <c r="B145" i="8"/>
  <c r="C145" i="8"/>
  <c r="D145" i="8" s="1"/>
  <c r="E145" i="8" s="1"/>
  <c r="B146" i="8"/>
  <c r="C146" i="8"/>
  <c r="D146" i="8" s="1"/>
  <c r="E146" i="8" s="1"/>
  <c r="B147" i="8"/>
  <c r="C147" i="8"/>
  <c r="D147" i="8" s="1"/>
  <c r="E147" i="8" s="1"/>
  <c r="B148" i="8"/>
  <c r="C148" i="8"/>
  <c r="D148" i="8" s="1"/>
  <c r="E148" i="8" s="1"/>
  <c r="B149" i="8"/>
  <c r="C149" i="8"/>
  <c r="D149" i="8" s="1"/>
  <c r="E149" i="8" s="1"/>
  <c r="B150" i="8"/>
  <c r="C150" i="8"/>
  <c r="D150" i="8" s="1"/>
  <c r="E150" i="8" s="1"/>
  <c r="B151" i="8"/>
  <c r="C151" i="8"/>
  <c r="D151" i="8" s="1"/>
  <c r="E151" i="8" s="1"/>
  <c r="B152" i="8"/>
  <c r="C152" i="8"/>
  <c r="D152" i="8" s="1"/>
  <c r="E152" i="8" s="1"/>
  <c r="B153" i="8"/>
  <c r="C153" i="8"/>
  <c r="D153" i="8" s="1"/>
  <c r="E153" i="8" s="1"/>
  <c r="B154" i="8"/>
  <c r="C154" i="8"/>
  <c r="D154" i="8" s="1"/>
  <c r="E154" i="8" s="1"/>
  <c r="B155" i="8"/>
  <c r="C155" i="8"/>
  <c r="D155" i="8" s="1"/>
  <c r="E155" i="8" s="1"/>
  <c r="B156" i="8"/>
  <c r="C156" i="8"/>
  <c r="D156" i="8" s="1"/>
  <c r="E156" i="8" s="1"/>
  <c r="B157" i="8"/>
  <c r="C157" i="8"/>
  <c r="D157" i="8" s="1"/>
  <c r="E157" i="8" s="1"/>
  <c r="B158" i="8"/>
  <c r="C158" i="8"/>
  <c r="D158" i="8" s="1"/>
  <c r="E158" i="8" s="1"/>
  <c r="B159" i="8"/>
  <c r="C159" i="8"/>
  <c r="D159" i="8" s="1"/>
  <c r="E159" i="8" s="1"/>
  <c r="B160" i="8"/>
  <c r="C160" i="8"/>
  <c r="D160" i="8" s="1"/>
  <c r="E160" i="8" s="1"/>
  <c r="B161" i="8"/>
  <c r="C161" i="8"/>
  <c r="B162" i="8"/>
  <c r="C162" i="8"/>
  <c r="C84" i="8"/>
  <c r="D84" i="8" s="1"/>
  <c r="E84" i="8" s="1"/>
  <c r="B84" i="8"/>
  <c r="C4" i="8"/>
  <c r="C3" i="8"/>
  <c r="C2" i="8"/>
  <c r="D2" i="8" s="1"/>
  <c r="E2" i="8" s="1"/>
  <c r="B3" i="8"/>
  <c r="B4" i="8"/>
  <c r="B2" i="8"/>
  <c r="A3" i="8"/>
  <c r="A4" i="8"/>
  <c r="A2" i="8"/>
  <c r="M4" i="2"/>
  <c r="J4" i="2" s="1"/>
  <c r="M16" i="2"/>
  <c r="J16" i="2" s="1"/>
  <c r="D4" i="8" l="1"/>
  <c r="E4" i="8" s="1"/>
  <c r="D3" i="8"/>
  <c r="E3" i="8" s="1"/>
  <c r="E5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7" i="5"/>
  <c r="E6" i="5"/>
  <c r="E4" i="5"/>
  <c r="E27" i="2"/>
  <c r="E26" i="2"/>
  <c r="E25" i="2"/>
  <c r="E24" i="2"/>
  <c r="E23" i="2"/>
  <c r="E22" i="2"/>
  <c r="E21" i="2"/>
  <c r="E20" i="2"/>
  <c r="E19" i="2"/>
  <c r="E18" i="2"/>
  <c r="E17" i="2"/>
  <c r="E16" i="2"/>
  <c r="N16" i="2" s="1"/>
  <c r="E15" i="2"/>
  <c r="E14" i="2"/>
  <c r="E13" i="2"/>
  <c r="E12" i="2"/>
  <c r="E11" i="2"/>
  <c r="E10" i="2"/>
  <c r="E9" i="2"/>
  <c r="E8" i="2"/>
  <c r="E7" i="2"/>
  <c r="E6" i="2"/>
  <c r="E5" i="2"/>
  <c r="E4" i="2"/>
  <c r="E54" i="1"/>
  <c r="Q54" i="1" s="1"/>
  <c r="E53" i="1"/>
  <c r="Q53" i="1" s="1"/>
  <c r="E52" i="1"/>
  <c r="Q52" i="1" s="1"/>
  <c r="E51" i="1"/>
  <c r="Q51" i="1" s="1"/>
  <c r="E50" i="1"/>
  <c r="Q50" i="1" s="1"/>
  <c r="E49" i="1"/>
  <c r="Q49" i="1" s="1"/>
  <c r="E48" i="1"/>
  <c r="Q48" i="1" s="1"/>
  <c r="E47" i="1"/>
  <c r="Q47" i="1" s="1"/>
  <c r="E46" i="1"/>
  <c r="Q46" i="1" s="1"/>
  <c r="E45" i="1"/>
  <c r="Q45" i="1" s="1"/>
  <c r="E44" i="1"/>
  <c r="Q44" i="1" s="1"/>
  <c r="E43" i="1"/>
  <c r="Q43" i="1" s="1"/>
  <c r="E42" i="1"/>
  <c r="Q42" i="1" s="1"/>
  <c r="E41" i="1"/>
  <c r="Q41" i="1" s="1"/>
  <c r="E40" i="1"/>
  <c r="Q40" i="1" s="1"/>
  <c r="E39" i="1"/>
  <c r="Q39" i="1" s="1"/>
  <c r="E38" i="1"/>
  <c r="Q38" i="1" s="1"/>
  <c r="E37" i="1"/>
  <c r="Q37" i="1" s="1"/>
  <c r="E36" i="1"/>
  <c r="Q36" i="1" s="1"/>
  <c r="E35" i="1"/>
  <c r="Q35" i="1" s="1"/>
  <c r="E34" i="1"/>
  <c r="Q34" i="1" s="1"/>
  <c r="E33" i="1"/>
  <c r="Q33" i="1" s="1"/>
  <c r="E32" i="1"/>
  <c r="Q32" i="1" s="1"/>
  <c r="E31" i="1"/>
  <c r="Q31" i="1" s="1"/>
  <c r="E30" i="1"/>
  <c r="Q30" i="1" s="1"/>
  <c r="E29" i="1"/>
  <c r="Q29" i="1" s="1"/>
  <c r="E28" i="1"/>
  <c r="Q28" i="1" s="1"/>
  <c r="E27" i="1"/>
  <c r="Q27" i="1" s="1"/>
  <c r="E26" i="1"/>
  <c r="Q26" i="1" s="1"/>
  <c r="E25" i="1"/>
  <c r="Q25" i="1" s="1"/>
  <c r="E24" i="1"/>
  <c r="Q24" i="1" s="1"/>
  <c r="E23" i="1"/>
  <c r="Q23" i="1" s="1"/>
  <c r="E22" i="1"/>
  <c r="Q22" i="1" s="1"/>
  <c r="E21" i="1"/>
  <c r="Q21" i="1" s="1"/>
  <c r="E20" i="1"/>
  <c r="Q20" i="1" s="1"/>
  <c r="E19" i="1"/>
  <c r="Q19" i="1" s="1"/>
  <c r="E18" i="1"/>
  <c r="Q18" i="1" s="1"/>
  <c r="E17" i="1"/>
  <c r="Q17" i="1" s="1"/>
  <c r="E16" i="1"/>
  <c r="Q16" i="1" s="1"/>
  <c r="E15" i="1"/>
  <c r="Q15" i="1" s="1"/>
  <c r="E14" i="1"/>
  <c r="Q14" i="1" s="1"/>
  <c r="E13" i="1"/>
  <c r="Q13" i="1" s="1"/>
  <c r="E12" i="1"/>
  <c r="Q12" i="1" s="1"/>
  <c r="E11" i="1"/>
  <c r="Q11" i="1" s="1"/>
  <c r="E10" i="1"/>
  <c r="Q10" i="1" s="1"/>
  <c r="E9" i="1"/>
  <c r="Q9" i="1" s="1"/>
  <c r="E8" i="1"/>
  <c r="Q8" i="1" s="1"/>
  <c r="E7" i="1"/>
  <c r="Q7" i="1" s="1"/>
  <c r="E6" i="1"/>
  <c r="Q6" i="1" s="1"/>
  <c r="E5" i="1"/>
  <c r="Q5" i="1" s="1"/>
  <c r="J5" i="2" l="1"/>
  <c r="J13" i="5"/>
  <c r="J21" i="5"/>
  <c r="N20" i="5"/>
  <c r="N12" i="5"/>
  <c r="J5" i="5"/>
  <c r="N4" i="5"/>
  <c r="N4" i="2"/>
  <c r="J17" i="2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H4" i="5" l="1"/>
  <c r="H4" i="2"/>
  <c r="C5" i="5"/>
  <c r="D5" i="5"/>
  <c r="C6" i="5"/>
  <c r="D6" i="5"/>
  <c r="C7" i="5"/>
  <c r="D7" i="5"/>
  <c r="C8" i="5"/>
  <c r="D8" i="5"/>
  <c r="C9" i="5"/>
  <c r="D9" i="5"/>
  <c r="C10" i="5"/>
  <c r="D10" i="5"/>
  <c r="C11" i="5"/>
  <c r="D11" i="5"/>
  <c r="C12" i="5"/>
  <c r="D12" i="5"/>
  <c r="C13" i="5"/>
  <c r="D13" i="5"/>
  <c r="C14" i="5"/>
  <c r="D14" i="5"/>
  <c r="C15" i="5"/>
  <c r="D15" i="5"/>
  <c r="C16" i="5"/>
  <c r="D16" i="5"/>
  <c r="C17" i="5"/>
  <c r="D17" i="5"/>
  <c r="C18" i="5"/>
  <c r="D18" i="5"/>
  <c r="C19" i="5"/>
  <c r="D19" i="5"/>
  <c r="C20" i="5"/>
  <c r="D20" i="5"/>
  <c r="C21" i="5"/>
  <c r="D21" i="5"/>
  <c r="C22" i="5"/>
  <c r="D22" i="5"/>
  <c r="C23" i="5"/>
  <c r="D23" i="5"/>
  <c r="C24" i="5"/>
  <c r="D24" i="5"/>
  <c r="C25" i="5"/>
  <c r="D25" i="5"/>
  <c r="C26" i="5"/>
  <c r="D26" i="5"/>
  <c r="C27" i="5"/>
  <c r="D27" i="5"/>
  <c r="D4" i="5"/>
  <c r="C4" i="5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4" i="2"/>
  <c r="D54" i="1"/>
  <c r="P54" i="1" s="1"/>
  <c r="D53" i="1"/>
  <c r="P53" i="1" s="1"/>
  <c r="D52" i="1"/>
  <c r="P52" i="1" s="1"/>
  <c r="D51" i="1"/>
  <c r="P51" i="1" s="1"/>
  <c r="D50" i="1"/>
  <c r="P50" i="1" s="1"/>
  <c r="D49" i="1"/>
  <c r="P49" i="1" s="1"/>
  <c r="D48" i="1"/>
  <c r="P48" i="1" s="1"/>
  <c r="D47" i="1"/>
  <c r="P47" i="1" s="1"/>
  <c r="D46" i="1"/>
  <c r="P46" i="1" s="1"/>
  <c r="D45" i="1"/>
  <c r="P45" i="1" s="1"/>
  <c r="D44" i="1"/>
  <c r="P44" i="1" s="1"/>
  <c r="D43" i="1"/>
  <c r="P43" i="1" s="1"/>
  <c r="D42" i="1"/>
  <c r="P42" i="1" s="1"/>
  <c r="D41" i="1"/>
  <c r="P41" i="1" s="1"/>
  <c r="D40" i="1"/>
  <c r="P40" i="1" s="1"/>
  <c r="D39" i="1"/>
  <c r="P39" i="1" s="1"/>
  <c r="D38" i="1"/>
  <c r="P38" i="1" s="1"/>
  <c r="D37" i="1"/>
  <c r="P37" i="1" s="1"/>
  <c r="D36" i="1"/>
  <c r="P36" i="1" s="1"/>
  <c r="D35" i="1"/>
  <c r="P35" i="1" s="1"/>
  <c r="D34" i="1"/>
  <c r="P34" i="1" s="1"/>
  <c r="D33" i="1"/>
  <c r="P33" i="1" s="1"/>
  <c r="D32" i="1"/>
  <c r="P32" i="1" s="1"/>
  <c r="D31" i="1"/>
  <c r="P31" i="1" s="1"/>
  <c r="D30" i="1"/>
  <c r="P30" i="1" s="1"/>
  <c r="D29" i="1"/>
  <c r="P29" i="1" s="1"/>
  <c r="D28" i="1"/>
  <c r="P28" i="1" s="1"/>
  <c r="D27" i="1"/>
  <c r="P27" i="1" s="1"/>
  <c r="D26" i="1"/>
  <c r="P26" i="1" s="1"/>
  <c r="D25" i="1"/>
  <c r="P25" i="1" s="1"/>
  <c r="D24" i="1"/>
  <c r="P24" i="1" s="1"/>
  <c r="D23" i="1"/>
  <c r="P23" i="1" s="1"/>
  <c r="D22" i="1"/>
  <c r="P22" i="1" s="1"/>
  <c r="D21" i="1"/>
  <c r="P21" i="1" s="1"/>
  <c r="D20" i="1"/>
  <c r="P20" i="1" s="1"/>
  <c r="D19" i="1"/>
  <c r="P19" i="1" s="1"/>
  <c r="D18" i="1"/>
  <c r="P18" i="1" s="1"/>
  <c r="D17" i="1"/>
  <c r="P17" i="1" s="1"/>
  <c r="D16" i="1"/>
  <c r="P16" i="1" s="1"/>
  <c r="D15" i="1"/>
  <c r="P15" i="1" s="1"/>
  <c r="D14" i="1"/>
  <c r="P14" i="1" s="1"/>
  <c r="D13" i="1"/>
  <c r="P13" i="1" s="1"/>
  <c r="D12" i="1"/>
  <c r="P12" i="1" s="1"/>
  <c r="D11" i="1"/>
  <c r="P11" i="1" s="1"/>
  <c r="D10" i="1"/>
  <c r="P10" i="1" s="1"/>
  <c r="D9" i="1"/>
  <c r="P9" i="1" s="1"/>
  <c r="D8" i="1"/>
  <c r="P8" i="1" s="1"/>
  <c r="D7" i="1"/>
  <c r="P7" i="1" s="1"/>
  <c r="D6" i="1"/>
  <c r="P6" i="1" s="1"/>
  <c r="D5" i="1"/>
  <c r="P5" i="1" s="1"/>
  <c r="B6" i="1"/>
  <c r="B7" i="1"/>
  <c r="B8" i="1"/>
  <c r="B9" i="1"/>
  <c r="B10" i="1"/>
  <c r="B5" i="1"/>
  <c r="C6" i="8"/>
  <c r="C7" i="8"/>
  <c r="C8" i="8"/>
  <c r="C9" i="8"/>
  <c r="C10" i="8"/>
  <c r="D10" i="8" s="1"/>
  <c r="E10" i="8" s="1"/>
  <c r="C11" i="8"/>
  <c r="D11" i="8" s="1"/>
  <c r="E11" i="8" s="1"/>
  <c r="C12" i="8"/>
  <c r="D12" i="8" s="1"/>
  <c r="E12" i="8" s="1"/>
  <c r="C13" i="8"/>
  <c r="D13" i="8" s="1"/>
  <c r="E13" i="8" s="1"/>
  <c r="C14" i="8"/>
  <c r="D14" i="8" s="1"/>
  <c r="E14" i="8" s="1"/>
  <c r="C15" i="8"/>
  <c r="D15" i="8" s="1"/>
  <c r="E15" i="8" s="1"/>
  <c r="C16" i="8"/>
  <c r="D16" i="8" s="1"/>
  <c r="E16" i="8" s="1"/>
  <c r="C17" i="8"/>
  <c r="D17" i="8" s="1"/>
  <c r="E17" i="8" s="1"/>
  <c r="C18" i="8"/>
  <c r="D18" i="8" s="1"/>
  <c r="E18" i="8" s="1"/>
  <c r="C19" i="8"/>
  <c r="D19" i="8" s="1"/>
  <c r="E19" i="8" s="1"/>
  <c r="C20" i="8"/>
  <c r="D20" i="8" s="1"/>
  <c r="E20" i="8" s="1"/>
  <c r="C21" i="8"/>
  <c r="D21" i="8" s="1"/>
  <c r="E21" i="8" s="1"/>
  <c r="C22" i="8"/>
  <c r="D22" i="8" s="1"/>
  <c r="E22" i="8" s="1"/>
  <c r="C23" i="8"/>
  <c r="D23" i="8" s="1"/>
  <c r="E23" i="8" s="1"/>
  <c r="C24" i="8"/>
  <c r="D24" i="8" s="1"/>
  <c r="E24" i="8" s="1"/>
  <c r="C25" i="8"/>
  <c r="D25" i="8" s="1"/>
  <c r="E25" i="8" s="1"/>
  <c r="C26" i="8"/>
  <c r="D26" i="8" s="1"/>
  <c r="E26" i="8" s="1"/>
  <c r="C27" i="8"/>
  <c r="D27" i="8" s="1"/>
  <c r="E27" i="8" s="1"/>
  <c r="C28" i="8"/>
  <c r="D28" i="8" s="1"/>
  <c r="E28" i="8" s="1"/>
  <c r="C29" i="8"/>
  <c r="D29" i="8" s="1"/>
  <c r="E29" i="8" s="1"/>
  <c r="C30" i="8"/>
  <c r="D30" i="8" s="1"/>
  <c r="E30" i="8" s="1"/>
  <c r="C31" i="8"/>
  <c r="D31" i="8" s="1"/>
  <c r="E31" i="8" s="1"/>
  <c r="C32" i="8"/>
  <c r="D32" i="8" s="1"/>
  <c r="E32" i="8" s="1"/>
  <c r="C33" i="8"/>
  <c r="D33" i="8" s="1"/>
  <c r="E33" i="8" s="1"/>
  <c r="C34" i="8"/>
  <c r="D34" i="8" s="1"/>
  <c r="E34" i="8" s="1"/>
  <c r="C35" i="8"/>
  <c r="D35" i="8" s="1"/>
  <c r="E35" i="8" s="1"/>
  <c r="C36" i="8"/>
  <c r="D36" i="8" s="1"/>
  <c r="E36" i="8" s="1"/>
  <c r="C37" i="8"/>
  <c r="D37" i="8" s="1"/>
  <c r="E37" i="8" s="1"/>
  <c r="C38" i="8"/>
  <c r="D38" i="8" s="1"/>
  <c r="E38" i="8" s="1"/>
  <c r="C39" i="8"/>
  <c r="D39" i="8" s="1"/>
  <c r="E39" i="8" s="1"/>
  <c r="C40" i="8"/>
  <c r="D40" i="8" s="1"/>
  <c r="E40" i="8" s="1"/>
  <c r="C41" i="8"/>
  <c r="D41" i="8" s="1"/>
  <c r="E41" i="8" s="1"/>
  <c r="C42" i="8"/>
  <c r="D42" i="8" s="1"/>
  <c r="E42" i="8" s="1"/>
  <c r="C43" i="8"/>
  <c r="D43" i="8" s="1"/>
  <c r="E43" i="8" s="1"/>
  <c r="C44" i="8"/>
  <c r="D44" i="8" s="1"/>
  <c r="E44" i="8" s="1"/>
  <c r="C45" i="8"/>
  <c r="D45" i="8" s="1"/>
  <c r="E45" i="8" s="1"/>
  <c r="C46" i="8"/>
  <c r="D46" i="8" s="1"/>
  <c r="E46" i="8" s="1"/>
  <c r="C47" i="8"/>
  <c r="D47" i="8" s="1"/>
  <c r="E47" i="8" s="1"/>
  <c r="C48" i="8"/>
  <c r="D48" i="8" s="1"/>
  <c r="E48" i="8" s="1"/>
  <c r="C49" i="8"/>
  <c r="D49" i="8" s="1"/>
  <c r="E49" i="8" s="1"/>
  <c r="C50" i="8"/>
  <c r="D50" i="8" s="1"/>
  <c r="E50" i="8" s="1"/>
  <c r="C51" i="8"/>
  <c r="D51" i="8" s="1"/>
  <c r="E51" i="8" s="1"/>
  <c r="C52" i="8"/>
  <c r="D52" i="8" s="1"/>
  <c r="E52" i="8" s="1"/>
  <c r="C53" i="8"/>
  <c r="D53" i="8" s="1"/>
  <c r="E53" i="8" s="1"/>
  <c r="C54" i="8"/>
  <c r="D54" i="8" s="1"/>
  <c r="E54" i="8" s="1"/>
  <c r="C55" i="8"/>
  <c r="D55" i="8" s="1"/>
  <c r="E55" i="8" s="1"/>
  <c r="C56" i="8"/>
  <c r="D56" i="8" s="1"/>
  <c r="E56" i="8" s="1"/>
  <c r="C57" i="8"/>
  <c r="D57" i="8" s="1"/>
  <c r="E57" i="8" s="1"/>
  <c r="C58" i="8"/>
  <c r="D58" i="8" s="1"/>
  <c r="E58" i="8" s="1"/>
  <c r="C59" i="8"/>
  <c r="D59" i="8" s="1"/>
  <c r="E59" i="8" s="1"/>
  <c r="C60" i="8"/>
  <c r="D60" i="8" s="1"/>
  <c r="E60" i="8" s="1"/>
  <c r="C61" i="8"/>
  <c r="D61" i="8" s="1"/>
  <c r="E61" i="8" s="1"/>
  <c r="C62" i="8"/>
  <c r="D62" i="8" s="1"/>
  <c r="E62" i="8" s="1"/>
  <c r="C63" i="8"/>
  <c r="D63" i="8" s="1"/>
  <c r="E63" i="8" s="1"/>
  <c r="C64" i="8"/>
  <c r="D64" i="8" s="1"/>
  <c r="E64" i="8" s="1"/>
  <c r="C65" i="8"/>
  <c r="D65" i="8" s="1"/>
  <c r="E65" i="8" s="1"/>
  <c r="C66" i="8"/>
  <c r="D66" i="8" s="1"/>
  <c r="E66" i="8" s="1"/>
  <c r="C67" i="8"/>
  <c r="D67" i="8" s="1"/>
  <c r="E67" i="8" s="1"/>
  <c r="C68" i="8"/>
  <c r="D68" i="8" s="1"/>
  <c r="E68" i="8" s="1"/>
  <c r="C69" i="8"/>
  <c r="D69" i="8" s="1"/>
  <c r="E69" i="8" s="1"/>
  <c r="C70" i="8"/>
  <c r="D70" i="8" s="1"/>
  <c r="E70" i="8" s="1"/>
  <c r="C71" i="8"/>
  <c r="D71" i="8" s="1"/>
  <c r="E71" i="8" s="1"/>
  <c r="C72" i="8"/>
  <c r="D72" i="8" s="1"/>
  <c r="E72" i="8" s="1"/>
  <c r="C73" i="8"/>
  <c r="D73" i="8" s="1"/>
  <c r="E73" i="8" s="1"/>
  <c r="C74" i="8"/>
  <c r="D74" i="8" s="1"/>
  <c r="E74" i="8" s="1"/>
  <c r="C75" i="8"/>
  <c r="D75" i="8" s="1"/>
  <c r="E75" i="8" s="1"/>
  <c r="C76" i="8"/>
  <c r="D76" i="8" s="1"/>
  <c r="E76" i="8" s="1"/>
  <c r="C77" i="8"/>
  <c r="D77" i="8" s="1"/>
  <c r="E77" i="8" s="1"/>
  <c r="C78" i="8"/>
  <c r="D78" i="8" s="1"/>
  <c r="E78" i="8" s="1"/>
  <c r="C79" i="8"/>
  <c r="D79" i="8" s="1"/>
  <c r="E79" i="8" s="1"/>
  <c r="C80" i="8"/>
  <c r="D80" i="8" s="1"/>
  <c r="E80" i="8" s="1"/>
  <c r="C81" i="8"/>
  <c r="D81" i="8" s="1"/>
  <c r="E81" i="8" s="1"/>
  <c r="C82" i="8"/>
  <c r="D82" i="8" s="1"/>
  <c r="E82" i="8" s="1"/>
  <c r="C83" i="8"/>
  <c r="D83" i="8" s="1"/>
  <c r="E83" i="8" s="1"/>
  <c r="C5" i="8"/>
  <c r="B6" i="8"/>
  <c r="B7" i="8"/>
  <c r="B8" i="8"/>
  <c r="B9" i="8"/>
  <c r="B10" i="8"/>
  <c r="B11" i="8"/>
  <c r="B12" i="8"/>
  <c r="B13" i="8"/>
  <c r="B14" i="8"/>
  <c r="B15" i="8"/>
  <c r="B16" i="8"/>
  <c r="B17" i="8"/>
  <c r="B18" i="8"/>
  <c r="B19" i="8"/>
  <c r="B20" i="8"/>
  <c r="B21" i="8"/>
  <c r="B22" i="8"/>
  <c r="B23" i="8"/>
  <c r="B24" i="8"/>
  <c r="B25" i="8"/>
  <c r="B26" i="8"/>
  <c r="B27" i="8"/>
  <c r="B28" i="8"/>
  <c r="B29" i="8"/>
  <c r="B30" i="8"/>
  <c r="B31" i="8"/>
  <c r="B32" i="8"/>
  <c r="B33" i="8"/>
  <c r="B34" i="8"/>
  <c r="B35" i="8"/>
  <c r="B36" i="8"/>
  <c r="B37" i="8"/>
  <c r="B38" i="8"/>
  <c r="B39" i="8"/>
  <c r="B40" i="8"/>
  <c r="B41" i="8"/>
  <c r="B42" i="8"/>
  <c r="B43" i="8"/>
  <c r="B44" i="8"/>
  <c r="B45" i="8"/>
  <c r="B46" i="8"/>
  <c r="B47" i="8"/>
  <c r="B48" i="8"/>
  <c r="B49" i="8"/>
  <c r="B50" i="8"/>
  <c r="B51" i="8"/>
  <c r="B52" i="8"/>
  <c r="B53" i="8"/>
  <c r="B54" i="8"/>
  <c r="B55" i="8"/>
  <c r="B56" i="8"/>
  <c r="B57" i="8"/>
  <c r="B58" i="8"/>
  <c r="B59" i="8"/>
  <c r="B60" i="8"/>
  <c r="B61" i="8"/>
  <c r="B62" i="8"/>
  <c r="B63" i="8"/>
  <c r="B64" i="8"/>
  <c r="B65" i="8"/>
  <c r="B66" i="8"/>
  <c r="B67" i="8"/>
  <c r="B68" i="8"/>
  <c r="B69" i="8"/>
  <c r="B70" i="8"/>
  <c r="B71" i="8"/>
  <c r="B72" i="8"/>
  <c r="B73" i="8"/>
  <c r="B74" i="8"/>
  <c r="B75" i="8"/>
  <c r="B76" i="8"/>
  <c r="B77" i="8"/>
  <c r="B78" i="8"/>
  <c r="B79" i="8"/>
  <c r="B80" i="8"/>
  <c r="B81" i="8"/>
  <c r="B82" i="8"/>
  <c r="B83" i="8"/>
  <c r="B5" i="8"/>
  <c r="A6" i="8"/>
  <c r="A7" i="8"/>
  <c r="A8" i="8"/>
  <c r="A9" i="8"/>
  <c r="A10" i="8"/>
  <c r="A11" i="8"/>
  <c r="A12" i="8"/>
  <c r="A13" i="8"/>
  <c r="A14" i="8"/>
  <c r="A15" i="8"/>
  <c r="A16" i="8"/>
  <c r="A17" i="8"/>
  <c r="A18" i="8"/>
  <c r="A19" i="8"/>
  <c r="A20" i="8"/>
  <c r="A21" i="8"/>
  <c r="A22" i="8"/>
  <c r="A23" i="8"/>
  <c r="A24" i="8"/>
  <c r="A25" i="8"/>
  <c r="A26" i="8"/>
  <c r="A27" i="8"/>
  <c r="A28" i="8"/>
  <c r="A29" i="8"/>
  <c r="A30" i="8"/>
  <c r="A31" i="8"/>
  <c r="A32" i="8"/>
  <c r="A33" i="8"/>
  <c r="A34" i="8"/>
  <c r="A35" i="8"/>
  <c r="A36" i="8"/>
  <c r="A37" i="8"/>
  <c r="A38" i="8"/>
  <c r="A39" i="8"/>
  <c r="A40" i="8"/>
  <c r="A41" i="8"/>
  <c r="A42" i="8"/>
  <c r="A43" i="8"/>
  <c r="A44" i="8"/>
  <c r="A45" i="8"/>
  <c r="A46" i="8"/>
  <c r="A47" i="8"/>
  <c r="A48" i="8"/>
  <c r="A49" i="8"/>
  <c r="A50" i="8"/>
  <c r="A51" i="8"/>
  <c r="A52" i="8"/>
  <c r="A53" i="8"/>
  <c r="A54" i="8"/>
  <c r="A55" i="8"/>
  <c r="A56" i="8"/>
  <c r="A57" i="8"/>
  <c r="A58" i="8"/>
  <c r="A59" i="8"/>
  <c r="A60" i="8"/>
  <c r="A61" i="8"/>
  <c r="A62" i="8"/>
  <c r="A63" i="8"/>
  <c r="A64" i="8"/>
  <c r="A65" i="8"/>
  <c r="A66" i="8"/>
  <c r="A67" i="8"/>
  <c r="A68" i="8"/>
  <c r="A69" i="8"/>
  <c r="A70" i="8"/>
  <c r="A71" i="8"/>
  <c r="A72" i="8"/>
  <c r="A73" i="8"/>
  <c r="A74" i="8"/>
  <c r="A75" i="8"/>
  <c r="A76" i="8"/>
  <c r="A77" i="8"/>
  <c r="A78" i="8"/>
  <c r="A79" i="8"/>
  <c r="A80" i="8"/>
  <c r="A81" i="8"/>
  <c r="A82" i="8"/>
  <c r="A83" i="8"/>
  <c r="A5" i="8"/>
  <c r="A4" i="9"/>
  <c r="D6" i="8" l="1"/>
  <c r="E6" i="8" s="1"/>
  <c r="D5" i="8"/>
  <c r="E5" i="8" s="1"/>
  <c r="D85" i="8"/>
  <c r="E85" i="8" s="1"/>
  <c r="D9" i="8"/>
  <c r="E9" i="8" s="1"/>
  <c r="D8" i="8"/>
  <c r="E8" i="8" s="1"/>
  <c r="D7" i="8"/>
  <c r="E7" i="8" s="1"/>
  <c r="M12" i="5"/>
  <c r="J12" i="5" s="1"/>
  <c r="M4" i="5"/>
  <c r="J4" i="5" s="1"/>
  <c r="G27" i="5"/>
  <c r="G26" i="5"/>
  <c r="G25" i="5"/>
  <c r="G24" i="5"/>
  <c r="G23" i="5"/>
  <c r="G22" i="5"/>
  <c r="G21" i="5"/>
  <c r="G20" i="5"/>
  <c r="G19" i="5"/>
  <c r="G18" i="5"/>
  <c r="G17" i="5"/>
  <c r="G16" i="5"/>
  <c r="G15" i="5"/>
  <c r="G14" i="5"/>
  <c r="G13" i="5"/>
  <c r="G12" i="5"/>
  <c r="G11" i="5"/>
  <c r="G10" i="5"/>
  <c r="G9" i="5"/>
  <c r="G8" i="5"/>
  <c r="G7" i="5"/>
  <c r="G6" i="5"/>
  <c r="G5" i="5"/>
  <c r="G4" i="5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5" i="2"/>
  <c r="G4" i="2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M20" i="5"/>
  <c r="J20" i="5" s="1"/>
  <c r="S5" i="1"/>
  <c r="S6" i="1" l="1"/>
  <c r="I7" i="8" l="1"/>
  <c r="M4" i="9" s="1"/>
  <c r="H7" i="8"/>
  <c r="I5" i="8"/>
  <c r="L4" i="9" l="1"/>
</calcChain>
</file>

<file path=xl/sharedStrings.xml><?xml version="1.0" encoding="utf-8"?>
<sst xmlns="http://schemas.openxmlformats.org/spreadsheetml/2006/main" count="350" uniqueCount="139">
  <si>
    <t>性別</t>
  </si>
  <si>
    <t>所屬單位</t>
    <phoneticPr fontId="1" type="noConversion"/>
  </si>
  <si>
    <t>團隊序號</t>
  </si>
  <si>
    <t>資料別</t>
  </si>
  <si>
    <t>生日
民國年</t>
    <phoneticPr fontId="1" type="noConversion"/>
  </si>
  <si>
    <t>生日
月</t>
    <phoneticPr fontId="1" type="noConversion"/>
  </si>
  <si>
    <t>生日
日</t>
    <phoneticPr fontId="1" type="noConversion"/>
  </si>
  <si>
    <t>個人</t>
    <phoneticPr fontId="1" type="noConversion"/>
  </si>
  <si>
    <t>女</t>
  </si>
  <si>
    <t>桃園市順緣太極拳協會桃園區南門社</t>
  </si>
  <si>
    <t>男</t>
  </si>
  <si>
    <t>桃園市順緣太極拳協會桃園區西門社</t>
  </si>
  <si>
    <t>桃園市順緣太極拳協會桃園區水利社</t>
  </si>
  <si>
    <t>桃園市順緣太極拳協會龍潭區潛龍社</t>
  </si>
  <si>
    <t>桃園市順緣太極拳協會長青學苑</t>
  </si>
  <si>
    <t>其他單位</t>
  </si>
  <si>
    <r>
      <rPr>
        <sz val="12"/>
        <color theme="1"/>
        <rFont val="標楷體"/>
        <family val="4"/>
        <charset val="136"/>
      </rPr>
      <t>勾選報名項目</t>
    </r>
    <r>
      <rPr>
        <sz val="12"/>
        <color theme="1"/>
        <rFont val="Times New Roman"/>
        <family val="1"/>
      </rPr>
      <t>_</t>
    </r>
    <r>
      <rPr>
        <sz val="12"/>
        <color theme="1"/>
        <rFont val="標楷體"/>
        <family val="4"/>
        <charset val="136"/>
      </rPr>
      <t>拳架</t>
    </r>
    <phoneticPr fontId="1" type="noConversion"/>
  </si>
  <si>
    <r>
      <rPr>
        <sz val="12"/>
        <color theme="1"/>
        <rFont val="標楷體"/>
        <family val="4"/>
        <charset val="136"/>
      </rPr>
      <t>勾選報名項目</t>
    </r>
    <r>
      <rPr>
        <sz val="12"/>
        <color theme="1"/>
        <rFont val="Times New Roman"/>
        <family val="1"/>
      </rPr>
      <t>_</t>
    </r>
    <r>
      <rPr>
        <sz val="12"/>
        <color theme="1"/>
        <rFont val="標楷體"/>
        <family val="4"/>
        <charset val="136"/>
      </rPr>
      <t>器械</t>
    </r>
    <phoneticPr fontId="1" type="noConversion"/>
  </si>
  <si>
    <r>
      <rPr>
        <sz val="12"/>
        <color theme="1"/>
        <rFont val="標楷體"/>
        <family val="4"/>
        <charset val="136"/>
      </rPr>
      <t>鄭子五十四式太極劍</t>
    </r>
  </si>
  <si>
    <t>姓名</t>
    <phoneticPr fontId="1" type="noConversion"/>
  </si>
  <si>
    <t>性別</t>
    <phoneticPr fontId="1" type="noConversion"/>
  </si>
  <si>
    <t>組別</t>
    <phoneticPr fontId="1" type="noConversion"/>
  </si>
  <si>
    <t>台北市順緣太極拳協會</t>
  </si>
  <si>
    <t>新北市順緣太極拳協會</t>
  </si>
  <si>
    <t>新竹縣順緣太極拳協會</t>
  </si>
  <si>
    <t>新竹市順緣太極拳協會</t>
  </si>
  <si>
    <t>苗栗縣順緣太極拳協會</t>
  </si>
  <si>
    <t>台中市順緣太極拳協會</t>
  </si>
  <si>
    <t>桃園市龍潭太極拳發展協會</t>
  </si>
  <si>
    <t>新北市順緣太極拳協會三重區</t>
  </si>
  <si>
    <t>新北市順緣太極拳協會新莊區</t>
  </si>
  <si>
    <t>新北市順緣太極拳協會板橋區</t>
  </si>
  <si>
    <t>新北市順緣太極拳協會泰山區</t>
  </si>
  <si>
    <t>新北市順緣太極拳協會汐止區</t>
  </si>
  <si>
    <t>新北市順緣太極拳協會三峽區</t>
  </si>
  <si>
    <t>台北市鄭子太極拳協會</t>
  </si>
  <si>
    <t>新北市新店區體育會養生太極拳委員會</t>
  </si>
  <si>
    <t>桃園市陽明養生學會</t>
  </si>
  <si>
    <t>新竹縣順緣太極拳協會關西區</t>
  </si>
  <si>
    <t>桃園市八德太極拳發展協會</t>
  </si>
  <si>
    <t>新北市新莊區太極拳協會</t>
  </si>
  <si>
    <t>太乙養生太極</t>
  </si>
  <si>
    <t>台灣北藝大武場</t>
  </si>
  <si>
    <t>桃園市桃園區桃園國中</t>
  </si>
  <si>
    <t>新竹縣順緣太極拳協會 松柏</t>
  </si>
  <si>
    <t>社會A組</t>
  </si>
  <si>
    <t>社會A組</t>
    <phoneticPr fontId="1" type="noConversion"/>
  </si>
  <si>
    <t>社會B組</t>
  </si>
  <si>
    <t>社會B組</t>
    <phoneticPr fontId="1" type="noConversion"/>
  </si>
  <si>
    <t>組別</t>
    <phoneticPr fontId="1" type="noConversion"/>
  </si>
  <si>
    <t>拳架報名項目</t>
    <phoneticPr fontId="1" type="noConversion"/>
  </si>
  <si>
    <r>
      <rPr>
        <sz val="12"/>
        <rFont val="標楷體"/>
        <family val="4"/>
        <charset val="136"/>
      </rPr>
      <t>鄭子五十四式太極劍</t>
    </r>
  </si>
  <si>
    <r>
      <rPr>
        <sz val="12"/>
        <rFont val="標楷體"/>
        <family val="4"/>
        <charset val="136"/>
      </rPr>
      <t>三十二式太極刀</t>
    </r>
  </si>
  <si>
    <r>
      <rPr>
        <sz val="12"/>
        <rFont val="標楷體"/>
        <family val="4"/>
        <charset val="136"/>
      </rPr>
      <t>十三勢太極棒</t>
    </r>
  </si>
  <si>
    <t>器械報名項目</t>
    <phoneticPr fontId="1" type="noConversion"/>
  </si>
  <si>
    <r>
      <rPr>
        <b/>
        <sz val="12"/>
        <color theme="1"/>
        <rFont val="標楷體"/>
        <family val="4"/>
        <charset val="136"/>
      </rPr>
      <t>生日</t>
    </r>
    <r>
      <rPr>
        <b/>
        <sz val="12"/>
        <color theme="1"/>
        <rFont val="Times New Roman"/>
        <family val="1"/>
      </rPr>
      <t xml:space="preserve"> </t>
    </r>
    <r>
      <rPr>
        <b/>
        <vertAlign val="superscript"/>
        <sz val="12"/>
        <color theme="1"/>
        <rFont val="標楷體"/>
        <family val="4"/>
        <charset val="136"/>
      </rPr>
      <t>註</t>
    </r>
    <r>
      <rPr>
        <b/>
        <vertAlign val="superscript"/>
        <sz val="12"/>
        <color theme="1"/>
        <rFont val="Times New Roman"/>
        <family val="1"/>
      </rPr>
      <t>1</t>
    </r>
    <r>
      <rPr>
        <b/>
        <sz val="12"/>
        <color theme="1"/>
        <rFont val="Times New Roman"/>
        <family val="1"/>
      </rPr>
      <t xml:space="preserve">
 (</t>
    </r>
    <r>
      <rPr>
        <b/>
        <sz val="12"/>
        <color theme="1"/>
        <rFont val="標楷體"/>
        <family val="4"/>
        <charset val="136"/>
      </rPr>
      <t>例如</t>
    </r>
    <r>
      <rPr>
        <b/>
        <sz val="12"/>
        <color theme="1"/>
        <rFont val="Times New Roman"/>
        <family val="1"/>
      </rPr>
      <t>:</t>
    </r>
    <r>
      <rPr>
        <b/>
        <sz val="12"/>
        <color theme="1"/>
        <rFont val="標楷體"/>
        <family val="4"/>
        <charset val="136"/>
      </rPr>
      <t>民國</t>
    </r>
    <r>
      <rPr>
        <b/>
        <sz val="12"/>
        <color theme="1"/>
        <rFont val="Times New Roman"/>
        <family val="1"/>
      </rPr>
      <t>34</t>
    </r>
    <r>
      <rPr>
        <b/>
        <sz val="12"/>
        <color theme="1"/>
        <rFont val="標楷體"/>
        <family val="4"/>
        <charset val="136"/>
      </rPr>
      <t>年</t>
    </r>
    <r>
      <rPr>
        <b/>
        <sz val="12"/>
        <color theme="1"/>
        <rFont val="Times New Roman"/>
        <family val="1"/>
      </rPr>
      <t>5</t>
    </r>
    <r>
      <rPr>
        <b/>
        <sz val="12"/>
        <color theme="1"/>
        <rFont val="標楷體"/>
        <family val="4"/>
        <charset val="136"/>
      </rPr>
      <t>月</t>
    </r>
    <r>
      <rPr>
        <b/>
        <sz val="12"/>
        <color theme="1"/>
        <rFont val="Times New Roman"/>
        <family val="1"/>
      </rPr>
      <t>7</t>
    </r>
    <r>
      <rPr>
        <b/>
        <sz val="12"/>
        <color theme="1"/>
        <rFont val="標楷體"/>
        <family val="4"/>
        <charset val="136"/>
      </rPr>
      <t>日，請填寫</t>
    </r>
    <r>
      <rPr>
        <b/>
        <sz val="12"/>
        <color theme="1"/>
        <rFont val="Times New Roman"/>
        <family val="1"/>
      </rPr>
      <t>34/5/7)</t>
    </r>
    <phoneticPr fontId="1" type="noConversion"/>
  </si>
  <si>
    <r>
      <rPr>
        <b/>
        <sz val="12"/>
        <color theme="1"/>
        <rFont val="標楷體"/>
        <family val="4"/>
        <charset val="136"/>
      </rPr>
      <t>是否為會員</t>
    </r>
    <phoneticPr fontId="1" type="noConversion"/>
  </si>
  <si>
    <r>
      <rPr>
        <b/>
        <sz val="12"/>
        <color theme="1"/>
        <rFont val="標楷體"/>
        <family val="4"/>
        <charset val="136"/>
      </rPr>
      <t>生日</t>
    </r>
    <r>
      <rPr>
        <b/>
        <sz val="12"/>
        <color theme="1"/>
        <rFont val="Times New Roman"/>
        <family val="1"/>
      </rPr>
      <t xml:space="preserve"> </t>
    </r>
    <r>
      <rPr>
        <b/>
        <vertAlign val="superscript"/>
        <sz val="12"/>
        <color theme="1"/>
        <rFont val="標楷體"/>
        <family val="4"/>
        <charset val="136"/>
      </rPr>
      <t>註</t>
    </r>
    <r>
      <rPr>
        <b/>
        <vertAlign val="superscript"/>
        <sz val="12"/>
        <color theme="1"/>
        <rFont val="Times New Roman"/>
        <family val="1"/>
      </rPr>
      <t>1</t>
    </r>
    <r>
      <rPr>
        <b/>
        <sz val="12"/>
        <color theme="1"/>
        <rFont val="Times New Roman"/>
        <family val="1"/>
      </rPr>
      <t xml:space="preserve">
 (</t>
    </r>
    <r>
      <rPr>
        <b/>
        <sz val="12"/>
        <color theme="1"/>
        <rFont val="標楷體"/>
        <family val="4"/>
        <charset val="136"/>
      </rPr>
      <t>例如</t>
    </r>
    <r>
      <rPr>
        <b/>
        <sz val="12"/>
        <color theme="1"/>
        <rFont val="Times New Roman"/>
        <family val="1"/>
      </rPr>
      <t>:</t>
    </r>
    <r>
      <rPr>
        <b/>
        <sz val="12"/>
        <color theme="1"/>
        <rFont val="標楷體"/>
        <family val="4"/>
        <charset val="136"/>
      </rPr>
      <t>民國</t>
    </r>
    <r>
      <rPr>
        <b/>
        <sz val="12"/>
        <color theme="1"/>
        <rFont val="Times New Roman"/>
        <family val="1"/>
      </rPr>
      <t>34</t>
    </r>
    <r>
      <rPr>
        <b/>
        <sz val="12"/>
        <color theme="1"/>
        <rFont val="標楷體"/>
        <family val="4"/>
        <charset val="136"/>
      </rPr>
      <t>年</t>
    </r>
    <r>
      <rPr>
        <b/>
        <sz val="12"/>
        <color theme="1"/>
        <rFont val="Times New Roman"/>
        <family val="1"/>
      </rPr>
      <t>5</t>
    </r>
    <r>
      <rPr>
        <b/>
        <sz val="12"/>
        <color theme="1"/>
        <rFont val="標楷體"/>
        <family val="4"/>
        <charset val="136"/>
      </rPr>
      <t>月</t>
    </r>
    <r>
      <rPr>
        <b/>
        <sz val="12"/>
        <color theme="1"/>
        <rFont val="Times New Roman"/>
        <family val="1"/>
      </rPr>
      <t>7</t>
    </r>
    <r>
      <rPr>
        <b/>
        <sz val="12"/>
        <color theme="1"/>
        <rFont val="標楷體"/>
        <family val="4"/>
        <charset val="136"/>
      </rPr>
      <t>日，請填寫</t>
    </r>
    <r>
      <rPr>
        <b/>
        <sz val="12"/>
        <color theme="1"/>
        <rFont val="Times New Roman"/>
        <family val="1"/>
      </rPr>
      <t>34/5/7)</t>
    </r>
    <phoneticPr fontId="1" type="noConversion"/>
  </si>
  <si>
    <t>是否為會員</t>
    <phoneticPr fontId="1" type="noConversion"/>
  </si>
  <si>
    <r>
      <rPr>
        <b/>
        <sz val="12"/>
        <color theme="1"/>
        <rFont val="標楷體"/>
        <family val="4"/>
        <charset val="136"/>
      </rPr>
      <t>姓名</t>
    </r>
    <phoneticPr fontId="1" type="noConversion"/>
  </si>
  <si>
    <r>
      <rPr>
        <b/>
        <sz val="12"/>
        <color theme="1"/>
        <rFont val="標楷體"/>
        <family val="4"/>
        <charset val="136"/>
      </rPr>
      <t>組別</t>
    </r>
    <phoneticPr fontId="1" type="noConversion"/>
  </si>
  <si>
    <r>
      <rPr>
        <b/>
        <sz val="12"/>
        <color theme="1"/>
        <rFont val="標楷體"/>
        <family val="4"/>
        <charset val="136"/>
      </rPr>
      <t>性別</t>
    </r>
    <phoneticPr fontId="1" type="noConversion"/>
  </si>
  <si>
    <r>
      <rPr>
        <b/>
        <sz val="12"/>
        <color theme="1"/>
        <rFont val="標楷體"/>
        <family val="4"/>
        <charset val="136"/>
      </rPr>
      <t>便當</t>
    </r>
    <phoneticPr fontId="1" type="noConversion"/>
  </si>
  <si>
    <r>
      <rPr>
        <b/>
        <sz val="12"/>
        <color theme="1"/>
        <rFont val="標楷體"/>
        <family val="4"/>
        <charset val="136"/>
      </rPr>
      <t>拳架報名項目</t>
    </r>
    <phoneticPr fontId="1" type="noConversion"/>
  </si>
  <si>
    <r>
      <rPr>
        <b/>
        <sz val="12"/>
        <color theme="1"/>
        <rFont val="標楷體"/>
        <family val="4"/>
        <charset val="136"/>
      </rPr>
      <t>器械報名項目</t>
    </r>
    <phoneticPr fontId="1" type="noConversion"/>
  </si>
  <si>
    <r>
      <rPr>
        <b/>
        <sz val="12"/>
        <color theme="1"/>
        <rFont val="標楷體"/>
        <family val="4"/>
        <charset val="136"/>
      </rPr>
      <t>四項全能</t>
    </r>
    <r>
      <rPr>
        <sz val="12"/>
        <color theme="1"/>
        <rFont val="Times New Roman"/>
        <family val="1"/>
      </rPr>
      <t/>
    </r>
    <phoneticPr fontId="1" type="noConversion"/>
  </si>
  <si>
    <r>
      <rPr>
        <b/>
        <sz val="12"/>
        <color theme="1"/>
        <rFont val="標楷體"/>
        <family val="4"/>
        <charset val="136"/>
      </rPr>
      <t>傳統版十三勢太極拳</t>
    </r>
  </si>
  <si>
    <r>
      <rPr>
        <b/>
        <sz val="12"/>
        <color theme="1"/>
        <rFont val="標楷體"/>
        <family val="4"/>
        <charset val="136"/>
      </rPr>
      <t>三十七式太極拳</t>
    </r>
  </si>
  <si>
    <r>
      <rPr>
        <b/>
        <sz val="12"/>
        <color theme="1"/>
        <rFont val="標楷體"/>
        <family val="4"/>
        <charset val="136"/>
      </rPr>
      <t>鄭子五十四式太極劍</t>
    </r>
  </si>
  <si>
    <r>
      <rPr>
        <b/>
        <sz val="12"/>
        <color theme="1"/>
        <rFont val="標楷體"/>
        <family val="4"/>
        <charset val="136"/>
      </rPr>
      <t>三十二式太極刀</t>
    </r>
  </si>
  <si>
    <r>
      <rPr>
        <b/>
        <sz val="12"/>
        <color theme="1"/>
        <rFont val="標楷體"/>
        <family val="4"/>
        <charset val="136"/>
      </rPr>
      <t>十三勢太極棒</t>
    </r>
  </si>
  <si>
    <r>
      <rPr>
        <b/>
        <sz val="12"/>
        <color theme="1"/>
        <rFont val="標楷體"/>
        <family val="4"/>
        <charset val="136"/>
      </rPr>
      <t>報名推手者請填寫體重</t>
    </r>
    <r>
      <rPr>
        <b/>
        <sz val="12"/>
        <color theme="1"/>
        <rFont val="Times New Roman"/>
        <family val="1"/>
      </rPr>
      <t>(kg)</t>
    </r>
    <phoneticPr fontId="1" type="noConversion"/>
  </si>
  <si>
    <r>
      <rPr>
        <b/>
        <sz val="12"/>
        <color theme="1"/>
        <rFont val="標楷體"/>
        <family val="4"/>
        <charset val="136"/>
      </rPr>
      <t>依報名體重分類推手級別</t>
    </r>
    <phoneticPr fontId="1" type="noConversion"/>
  </si>
  <si>
    <r>
      <rPr>
        <b/>
        <sz val="12"/>
        <color theme="1"/>
        <rFont val="標楷體"/>
        <family val="4"/>
        <charset val="136"/>
      </rPr>
      <t>需繳交之報名費用</t>
    </r>
    <phoneticPr fontId="1" type="noConversion"/>
  </si>
  <si>
    <r>
      <rPr>
        <b/>
        <sz val="12"/>
        <color theme="1"/>
        <rFont val="標楷體"/>
        <family val="4"/>
        <charset val="136"/>
      </rPr>
      <t>收據抬頭</t>
    </r>
    <phoneticPr fontId="1" type="noConversion"/>
  </si>
  <si>
    <r>
      <rPr>
        <b/>
        <sz val="12"/>
        <color theme="1"/>
        <rFont val="標楷體"/>
        <family val="4"/>
        <charset val="136"/>
      </rPr>
      <t>報名項目</t>
    </r>
    <r>
      <rPr>
        <b/>
        <sz val="12"/>
        <color theme="1"/>
        <rFont val="Times New Roman"/>
        <family val="1"/>
      </rPr>
      <t>_</t>
    </r>
    <r>
      <rPr>
        <b/>
        <sz val="12"/>
        <color theme="1"/>
        <rFont val="標楷體"/>
        <family val="4"/>
        <charset val="136"/>
      </rPr>
      <t>推手</t>
    </r>
    <phoneticPr fontId="1" type="noConversion"/>
  </si>
  <si>
    <r>
      <rPr>
        <b/>
        <sz val="12"/>
        <color theme="1"/>
        <rFont val="標楷體"/>
        <family val="4"/>
        <charset val="136"/>
      </rPr>
      <t>生日</t>
    </r>
    <r>
      <rPr>
        <b/>
        <sz val="12"/>
        <color theme="1"/>
        <rFont val="Times New Roman"/>
        <family val="1"/>
      </rPr>
      <t xml:space="preserve"> </t>
    </r>
    <r>
      <rPr>
        <b/>
        <vertAlign val="superscript"/>
        <sz val="12"/>
        <color theme="1"/>
        <rFont val="標楷體"/>
        <family val="4"/>
        <charset val="136"/>
      </rPr>
      <t>註</t>
    </r>
    <r>
      <rPr>
        <b/>
        <vertAlign val="superscript"/>
        <sz val="12"/>
        <color theme="1"/>
        <rFont val="Times New Roman"/>
        <family val="1"/>
      </rPr>
      <t>1</t>
    </r>
    <r>
      <rPr>
        <b/>
        <sz val="12"/>
        <color theme="1"/>
        <rFont val="Times New Roman"/>
        <family val="1"/>
      </rPr>
      <t xml:space="preserve">
 (</t>
    </r>
    <r>
      <rPr>
        <b/>
        <sz val="12"/>
        <color theme="1"/>
        <rFont val="標楷體"/>
        <family val="4"/>
        <charset val="136"/>
      </rPr>
      <t>例如</t>
    </r>
    <r>
      <rPr>
        <b/>
        <sz val="12"/>
        <color theme="1"/>
        <rFont val="Times New Roman"/>
        <family val="1"/>
      </rPr>
      <t>:</t>
    </r>
    <r>
      <rPr>
        <b/>
        <sz val="12"/>
        <color theme="1"/>
        <rFont val="標楷體"/>
        <family val="4"/>
        <charset val="136"/>
      </rPr>
      <t>民國</t>
    </r>
    <r>
      <rPr>
        <b/>
        <sz val="12"/>
        <color theme="1"/>
        <rFont val="Times New Roman"/>
        <family val="1"/>
      </rPr>
      <t>34</t>
    </r>
    <r>
      <rPr>
        <b/>
        <sz val="12"/>
        <color theme="1"/>
        <rFont val="標楷體"/>
        <family val="4"/>
        <charset val="136"/>
      </rPr>
      <t>年</t>
    </r>
    <r>
      <rPr>
        <b/>
        <sz val="12"/>
        <color theme="1"/>
        <rFont val="Times New Roman"/>
        <family val="1"/>
      </rPr>
      <t>5</t>
    </r>
    <r>
      <rPr>
        <b/>
        <sz val="12"/>
        <color theme="1"/>
        <rFont val="標楷體"/>
        <family val="4"/>
        <charset val="136"/>
      </rPr>
      <t>月</t>
    </r>
    <r>
      <rPr>
        <b/>
        <sz val="12"/>
        <color theme="1"/>
        <rFont val="Times New Roman"/>
        <family val="1"/>
      </rPr>
      <t>7</t>
    </r>
    <r>
      <rPr>
        <b/>
        <sz val="12"/>
        <color theme="1"/>
        <rFont val="標楷體"/>
        <family val="4"/>
        <charset val="136"/>
      </rPr>
      <t>日，請填寫</t>
    </r>
    <r>
      <rPr>
        <b/>
        <sz val="12"/>
        <color theme="1"/>
        <rFont val="Times New Roman"/>
        <family val="1"/>
      </rPr>
      <t>34/5/7)</t>
    </r>
    <phoneticPr fontId="1" type="noConversion"/>
  </si>
  <si>
    <r>
      <rPr>
        <b/>
        <sz val="20"/>
        <color theme="1"/>
        <rFont val="標楷體"/>
        <family val="4"/>
        <charset val="136"/>
      </rPr>
      <t>個人報名表</t>
    </r>
  </si>
  <si>
    <t>便當</t>
    <phoneticPr fontId="1" type="noConversion"/>
  </si>
  <si>
    <t>大會溫馨提醒</t>
    <phoneticPr fontId="1" type="noConversion"/>
  </si>
  <si>
    <t>桃園市順緣太極拳協會桃園區文化社</t>
  </si>
  <si>
    <t>桃園市順緣太極拳協會大溪區瑞源社</t>
  </si>
  <si>
    <t>新北市順緣太極拳協會鶯歌區</t>
  </si>
  <si>
    <t>桃園市順緣太極拳協會桃園區青溪社</t>
  </si>
  <si>
    <t>新豐鄉太極拳協會</t>
  </si>
  <si>
    <t>桃園市順緣太極拳協會新屋區會</t>
  </si>
  <si>
    <t>桃園市太極拳總會</t>
  </si>
  <si>
    <t>新北市順緣太極拳協會新店區</t>
  </si>
  <si>
    <t>桃園市順緣太極拳協會中壢區華勛組</t>
  </si>
  <si>
    <t>桃園市順緣太極拳協會龍潭區高原社</t>
  </si>
  <si>
    <r>
      <rPr>
        <sz val="12"/>
        <color theme="1"/>
        <rFont val="標楷體"/>
        <family val="4"/>
        <charset val="136"/>
      </rPr>
      <t>註</t>
    </r>
    <r>
      <rPr>
        <sz val="12"/>
        <color theme="1"/>
        <rFont val="Times New Roman"/>
        <family val="1"/>
      </rPr>
      <t>1:</t>
    </r>
    <r>
      <rPr>
        <sz val="12"/>
        <color theme="1"/>
        <rFont val="標楷體"/>
        <family val="4"/>
        <charset val="136"/>
      </rPr>
      <t>社會</t>
    </r>
    <r>
      <rPr>
        <sz val="12"/>
        <color theme="1"/>
        <rFont val="Times New Roman"/>
        <family val="1"/>
      </rPr>
      <t>B</t>
    </r>
    <r>
      <rPr>
        <sz val="12"/>
        <color theme="1"/>
        <rFont val="標楷體"/>
        <family val="4"/>
        <charset val="136"/>
      </rPr>
      <t>組需年滿</t>
    </r>
    <r>
      <rPr>
        <sz val="12"/>
        <color theme="1"/>
        <rFont val="Times New Roman"/>
        <family val="1"/>
      </rPr>
      <t>55</t>
    </r>
    <r>
      <rPr>
        <sz val="12"/>
        <color theme="1"/>
        <rFont val="標楷體"/>
        <family val="4"/>
        <charset val="136"/>
      </rPr>
      <t>歲，民國</t>
    </r>
    <r>
      <rPr>
        <sz val="12"/>
        <color theme="1"/>
        <rFont val="Times New Roman"/>
        <family val="1"/>
      </rPr>
      <t>52</t>
    </r>
    <r>
      <rPr>
        <sz val="12"/>
        <color theme="1"/>
        <rFont val="標楷體"/>
        <family val="4"/>
        <charset val="136"/>
      </rPr>
      <t>年</t>
    </r>
    <r>
      <rPr>
        <sz val="12"/>
        <color theme="1"/>
        <rFont val="Times New Roman"/>
        <family val="1"/>
      </rPr>
      <t>7</t>
    </r>
    <r>
      <rPr>
        <sz val="12"/>
        <color theme="1"/>
        <rFont val="標楷體"/>
        <family val="4"/>
        <charset val="136"/>
      </rPr>
      <t>月</t>
    </r>
    <r>
      <rPr>
        <sz val="12"/>
        <color theme="1"/>
        <rFont val="Times New Roman"/>
        <family val="1"/>
      </rPr>
      <t>22</t>
    </r>
    <r>
      <rPr>
        <sz val="12"/>
        <color theme="1"/>
        <rFont val="標楷體"/>
        <family val="4"/>
        <charset val="136"/>
      </rPr>
      <t>日以前出生</t>
    </r>
    <phoneticPr fontId="1" type="noConversion"/>
  </si>
  <si>
    <r>
      <rPr>
        <sz val="12"/>
        <color theme="1"/>
        <rFont val="標楷體"/>
        <family val="4"/>
        <charset val="136"/>
      </rPr>
      <t>註</t>
    </r>
    <r>
      <rPr>
        <sz val="12"/>
        <color theme="1"/>
        <rFont val="Times New Roman"/>
        <family val="1"/>
      </rPr>
      <t>2:</t>
    </r>
    <r>
      <rPr>
        <sz val="12"/>
        <color theme="1"/>
        <rFont val="標楷體"/>
        <family val="4"/>
        <charset val="136"/>
      </rPr>
      <t>器械套路每隊限</t>
    </r>
    <r>
      <rPr>
        <sz val="12"/>
        <color theme="1"/>
        <rFont val="Times New Roman"/>
        <family val="1"/>
      </rPr>
      <t>5~8</t>
    </r>
    <r>
      <rPr>
        <sz val="12"/>
        <color theme="1"/>
        <rFont val="標楷體"/>
        <family val="4"/>
        <charset val="136"/>
      </rPr>
      <t>人</t>
    </r>
    <phoneticPr fontId="1" type="noConversion"/>
  </si>
  <si>
    <t>新北市順緣太極拳協會五股區</t>
  </si>
  <si>
    <t>桃園市順緣太極拳協會中壢區富台組</t>
  </si>
  <si>
    <t>桃園市順緣太極拳協會龍潭區石門社</t>
  </si>
  <si>
    <t>素</t>
    <phoneticPr fontId="1" type="noConversion"/>
  </si>
  <si>
    <t>葷</t>
    <phoneticPr fontId="1" type="noConversion"/>
  </si>
  <si>
    <r>
      <rPr>
        <sz val="12"/>
        <color theme="1"/>
        <rFont val="標楷體"/>
        <family val="4"/>
        <charset val="136"/>
      </rPr>
      <t>傳統版十三勢太極拳</t>
    </r>
  </si>
  <si>
    <r>
      <rPr>
        <sz val="12"/>
        <rFont val="標楷體"/>
        <family val="4"/>
        <charset val="136"/>
      </rPr>
      <t>傳統版十三勢太極拳</t>
    </r>
  </si>
  <si>
    <r>
      <rPr>
        <sz val="12"/>
        <rFont val="標楷體"/>
        <family val="4"/>
        <charset val="136"/>
      </rPr>
      <t>三十七式太極拳</t>
    </r>
  </si>
  <si>
    <t>便當統計-素</t>
    <phoneticPr fontId="1" type="noConversion"/>
  </si>
  <si>
    <t>便當統計-葷</t>
    <phoneticPr fontId="1" type="noConversion"/>
  </si>
  <si>
    <r>
      <t xml:space="preserve">* </t>
    </r>
    <r>
      <rPr>
        <sz val="9"/>
        <color theme="1"/>
        <rFont val="標楷體"/>
        <family val="4"/>
        <charset val="136"/>
      </rPr>
      <t>淺灰色部份為系統統計，無需填寫</t>
    </r>
    <phoneticPr fontId="1" type="noConversion"/>
  </si>
  <si>
    <t>桃園市太極拳總會武陵分會</t>
  </si>
  <si>
    <t>桃園市大石門太極拳發展協會 </t>
  </si>
  <si>
    <t>新竹市體育會太極拳委員會</t>
  </si>
  <si>
    <t>彰化縣順緣太極拳協會 </t>
  </si>
  <si>
    <t>台南市順緣太極拳協會</t>
  </si>
  <si>
    <t>屏東縣順緣太極拳協會</t>
  </si>
  <si>
    <t>萬成太極拳</t>
  </si>
  <si>
    <t>阿根廷順緣太極拳南美洲總會</t>
  </si>
  <si>
    <r>
      <t>2018</t>
    </r>
    <r>
      <rPr>
        <b/>
        <sz val="20"/>
        <color rgb="FF000000"/>
        <rFont val="標楷體"/>
        <family val="4"/>
        <charset val="136"/>
      </rPr>
      <t>戊戌年順緣盃鄭子太極拳錦標賽</t>
    </r>
    <phoneticPr fontId="1" type="noConversion"/>
  </si>
  <si>
    <r>
      <rPr>
        <b/>
        <sz val="12"/>
        <color theme="1"/>
        <rFont val="標楷體"/>
        <family val="4"/>
        <charset val="136"/>
      </rPr>
      <t>姓名</t>
    </r>
    <phoneticPr fontId="1" type="noConversion"/>
  </si>
  <si>
    <r>
      <rPr>
        <b/>
        <sz val="12"/>
        <color theme="1"/>
        <rFont val="標楷體"/>
        <family val="4"/>
        <charset val="136"/>
      </rPr>
      <t>身分證字號</t>
    </r>
    <phoneticPr fontId="1" type="noConversion"/>
  </si>
  <si>
    <r>
      <rPr>
        <b/>
        <sz val="12"/>
        <color theme="1"/>
        <rFont val="標楷體"/>
        <family val="4"/>
        <charset val="136"/>
      </rPr>
      <t>便當</t>
    </r>
    <phoneticPr fontId="1" type="noConversion"/>
  </si>
  <si>
    <t>性別</t>
    <phoneticPr fontId="1" type="noConversion"/>
  </si>
  <si>
    <t>團體組報名表_器械</t>
    <phoneticPr fontId="1" type="noConversion"/>
  </si>
  <si>
    <t>團體組報名表_拳架</t>
    <phoneticPr fontId="1" type="noConversion"/>
  </si>
  <si>
    <r>
      <t>2018</t>
    </r>
    <r>
      <rPr>
        <b/>
        <sz val="20"/>
        <color rgb="FF000000"/>
        <rFont val="標楷體"/>
        <family val="4"/>
        <charset val="136"/>
      </rPr>
      <t>戊戌年順緣盃鄭子太極拳錦標賽</t>
    </r>
    <phoneticPr fontId="1" type="noConversion"/>
  </si>
  <si>
    <r>
      <rPr>
        <sz val="12"/>
        <color theme="1"/>
        <rFont val="標楷體"/>
        <family val="4"/>
        <charset val="136"/>
      </rPr>
      <t>註</t>
    </r>
    <r>
      <rPr>
        <sz val="12"/>
        <color theme="1"/>
        <rFont val="Times New Roman"/>
        <family val="1"/>
      </rPr>
      <t>1:</t>
    </r>
    <r>
      <rPr>
        <sz val="12"/>
        <color theme="1"/>
        <rFont val="標楷體"/>
        <family val="4"/>
        <charset val="136"/>
      </rPr>
      <t>社會</t>
    </r>
    <r>
      <rPr>
        <sz val="12"/>
        <color theme="1"/>
        <rFont val="Times New Roman"/>
        <family val="1"/>
      </rPr>
      <t>B</t>
    </r>
    <r>
      <rPr>
        <sz val="12"/>
        <color theme="1"/>
        <rFont val="標楷體"/>
        <family val="4"/>
        <charset val="136"/>
      </rPr>
      <t>組需年滿</t>
    </r>
    <r>
      <rPr>
        <sz val="12"/>
        <color theme="1"/>
        <rFont val="Times New Roman"/>
        <family val="1"/>
      </rPr>
      <t>55</t>
    </r>
    <r>
      <rPr>
        <sz val="12"/>
        <color theme="1"/>
        <rFont val="標楷體"/>
        <family val="4"/>
        <charset val="136"/>
      </rPr>
      <t>歲，民國</t>
    </r>
    <r>
      <rPr>
        <sz val="12"/>
        <color theme="1"/>
        <rFont val="Times New Roman"/>
        <family val="1"/>
      </rPr>
      <t>52</t>
    </r>
    <r>
      <rPr>
        <sz val="12"/>
        <color theme="1"/>
        <rFont val="標楷體"/>
        <family val="4"/>
        <charset val="136"/>
      </rPr>
      <t>年</t>
    </r>
    <r>
      <rPr>
        <sz val="12"/>
        <color theme="1"/>
        <rFont val="Times New Roman"/>
        <family val="1"/>
      </rPr>
      <t>7</t>
    </r>
    <r>
      <rPr>
        <sz val="12"/>
        <color theme="1"/>
        <rFont val="標楷體"/>
        <family val="4"/>
        <charset val="136"/>
      </rPr>
      <t>月</t>
    </r>
    <r>
      <rPr>
        <sz val="12"/>
        <color theme="1"/>
        <rFont val="Times New Roman"/>
        <family val="1"/>
      </rPr>
      <t>22</t>
    </r>
    <r>
      <rPr>
        <sz val="12"/>
        <color theme="1"/>
        <rFont val="標楷體"/>
        <family val="4"/>
        <charset val="136"/>
      </rPr>
      <t>日以前出生</t>
    </r>
    <phoneticPr fontId="1" type="noConversion"/>
  </si>
  <si>
    <r>
      <rPr>
        <sz val="12"/>
        <color theme="1"/>
        <rFont val="標楷體"/>
        <family val="4"/>
        <charset val="136"/>
      </rPr>
      <t>註</t>
    </r>
    <r>
      <rPr>
        <sz val="12"/>
        <color theme="1"/>
        <rFont val="Times New Roman"/>
        <family val="1"/>
      </rPr>
      <t>2:</t>
    </r>
    <r>
      <rPr>
        <sz val="12"/>
        <color theme="1"/>
        <rFont val="標楷體"/>
        <family val="4"/>
        <charset val="136"/>
      </rPr>
      <t>拳架套路每隊限</t>
    </r>
    <r>
      <rPr>
        <sz val="12"/>
        <color theme="1"/>
        <rFont val="Times New Roman"/>
        <family val="1"/>
      </rPr>
      <t>6~12</t>
    </r>
    <r>
      <rPr>
        <sz val="12"/>
        <color theme="1"/>
        <rFont val="標楷體"/>
        <family val="4"/>
        <charset val="136"/>
      </rPr>
      <t>人</t>
    </r>
    <phoneticPr fontId="1" type="noConversion"/>
  </si>
  <si>
    <t>註2:一人至多報名一項套路及器械，或是四項全能</t>
    <phoneticPr fontId="1" type="noConversion"/>
  </si>
  <si>
    <t>是否為會員</t>
    <phoneticPr fontId="1" type="noConversion"/>
  </si>
  <si>
    <r>
      <rPr>
        <b/>
        <sz val="14"/>
        <color theme="1"/>
        <rFont val="標楷體"/>
        <family val="4"/>
        <charset val="136"/>
      </rPr>
      <t>單位名稱：</t>
    </r>
    <phoneticPr fontId="1" type="noConversion"/>
  </si>
  <si>
    <t>E</t>
    <phoneticPr fontId="1" type="noConversion"/>
  </si>
  <si>
    <t>管理</t>
    <phoneticPr fontId="1" type="noConversion"/>
  </si>
  <si>
    <t>教練</t>
    <phoneticPr fontId="1" type="noConversion"/>
  </si>
  <si>
    <t>領隊</t>
    <phoneticPr fontId="1" type="noConversion"/>
  </si>
  <si>
    <t>姓名</t>
    <phoneticPr fontId="1" type="noConversion"/>
  </si>
  <si>
    <t>便當</t>
    <phoneticPr fontId="1" type="noConversion"/>
  </si>
  <si>
    <t>項目</t>
    <phoneticPr fontId="1" type="noConversion"/>
  </si>
  <si>
    <t>參賽人員</t>
    <phoneticPr fontId="1" type="noConversion"/>
  </si>
  <si>
    <r>
      <t xml:space="preserve">報名基本資料填寫 </t>
    </r>
    <r>
      <rPr>
        <b/>
        <sz val="22"/>
        <color theme="1"/>
        <rFont val="Wingdings"/>
        <charset val="2"/>
      </rPr>
      <t>H</t>
    </r>
    <phoneticPr fontId="1" type="noConversion"/>
  </si>
  <si>
    <r>
      <rPr>
        <b/>
        <sz val="14"/>
        <color theme="1"/>
        <rFont val="標楷體"/>
        <family val="4"/>
        <charset val="136"/>
      </rPr>
      <t>觀摩未參賽資料表</t>
    </r>
    <r>
      <rPr>
        <b/>
        <sz val="20"/>
        <color theme="1"/>
        <rFont val="Wingdings"/>
        <charset val="2"/>
      </rPr>
      <t xml:space="preserve"> </t>
    </r>
    <r>
      <rPr>
        <b/>
        <sz val="22"/>
        <color theme="1"/>
        <rFont val="Wingdings"/>
        <charset val="2"/>
      </rPr>
      <t>H</t>
    </r>
    <phoneticPr fontId="1" type="noConversion"/>
  </si>
  <si>
    <t>觀摩未參賽資料表 H</t>
  </si>
  <si>
    <t>聯絡電話</t>
    <phoneticPr fontId="1" type="noConversion"/>
  </si>
  <si>
    <t>團體組拳架報名費用</t>
    <phoneticPr fontId="1" type="noConversion"/>
  </si>
  <si>
    <t>團體組器械報名費用</t>
    <phoneticPr fontId="1" type="noConversion"/>
  </si>
  <si>
    <r>
      <rPr>
        <b/>
        <sz val="14"/>
        <color theme="1"/>
        <rFont val="標楷體"/>
        <family val="4"/>
        <charset val="136"/>
      </rPr>
      <t>歡迎您參與</t>
    </r>
    <r>
      <rPr>
        <b/>
        <sz val="14"/>
        <color theme="1"/>
        <rFont val="Times New Roman"/>
        <family val="1"/>
      </rPr>
      <t>2018</t>
    </r>
    <r>
      <rPr>
        <b/>
        <sz val="14"/>
        <color theme="1"/>
        <rFont val="標楷體"/>
        <family val="4"/>
        <charset val="136"/>
      </rPr>
      <t xml:space="preserve">戊戌年順緣盃鄭子太極拳錦標賽，報名表填寫說明如下：
</t>
    </r>
    <r>
      <rPr>
        <b/>
        <sz val="14"/>
        <color theme="1"/>
        <rFont val="Times New Roman"/>
        <family val="1"/>
      </rPr>
      <t xml:space="preserve">1. </t>
    </r>
    <r>
      <rPr>
        <b/>
        <sz val="14"/>
        <color theme="1"/>
        <rFont val="標楷體"/>
        <family val="4"/>
        <charset val="136"/>
      </rPr>
      <t xml:space="preserve">單位名稱：於儲存格以下拉式選單點選您的單位名稱，若無相關單位名稱請點選「其他單位」，並在下方填寫您的單位名稱全名。
</t>
    </r>
    <r>
      <rPr>
        <b/>
        <sz val="14"/>
        <color theme="1"/>
        <rFont val="Times New Roman"/>
        <family val="1"/>
      </rPr>
      <t xml:space="preserve">2. </t>
    </r>
    <r>
      <rPr>
        <b/>
        <sz val="14"/>
        <color theme="1"/>
        <rFont val="標楷體"/>
        <family val="4"/>
        <charset val="136"/>
      </rPr>
      <t>報名基本資料：請填寫單位的參與人員與參賽隊員相關資料，以利系統將參賽人員資料帶入後方的報名系統，在填寫完基本資料後再依序填寫個人報名表與團體報名表</t>
    </r>
    <r>
      <rPr>
        <b/>
        <sz val="14"/>
        <color theme="1"/>
        <rFont val="Times New Roman"/>
        <family val="1"/>
      </rPr>
      <t>-</t>
    </r>
    <r>
      <rPr>
        <b/>
        <sz val="14"/>
        <color theme="1"/>
        <rFont val="標楷體"/>
        <family val="4"/>
        <charset val="136"/>
      </rPr>
      <t xml:space="preserve">拳架、器械。
</t>
    </r>
    <r>
      <rPr>
        <b/>
        <sz val="14"/>
        <color theme="1"/>
        <rFont val="Times New Roman"/>
        <family val="1"/>
      </rPr>
      <t xml:space="preserve">3. </t>
    </r>
    <r>
      <rPr>
        <b/>
        <sz val="14"/>
        <color theme="1"/>
        <rFont val="標楷體"/>
        <family val="4"/>
        <charset val="136"/>
      </rPr>
      <t>若有觀摩未參賽者，請於觀摩未參賽資料表填上姓名及便當以利統計當天人數，謝謝您！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</si>
</sst>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$-800404]e/m/d;@"/>
    <numFmt numFmtId="177" formatCode="&quot;$&quot;#,##0_);[Red]\(&quot;$&quot;#,##0\)"/>
  </numFmts>
  <fonts count="32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name val="細明體"/>
      <family val="3"/>
      <charset val="136"/>
    </font>
    <font>
      <sz val="12"/>
      <color theme="1"/>
      <name val="標楷體"/>
      <family val="4"/>
      <charset val="136"/>
    </font>
    <font>
      <sz val="12"/>
      <color theme="1"/>
      <name val="Times New Roman"/>
      <family val="1"/>
    </font>
    <font>
      <sz val="12"/>
      <color theme="0" tint="-0.249977111117893"/>
      <name val="Times New Roman"/>
      <family val="1"/>
    </font>
    <font>
      <sz val="12"/>
      <name val="Times New Roman"/>
      <family val="1"/>
    </font>
    <font>
      <sz val="12"/>
      <name val="標楷體"/>
      <family val="4"/>
      <charset val="136"/>
    </font>
    <font>
      <b/>
      <sz val="12"/>
      <color theme="1"/>
      <name val="標楷體"/>
      <family val="4"/>
      <charset val="136"/>
    </font>
    <font>
      <b/>
      <sz val="12"/>
      <color theme="1"/>
      <name val="Times New Roman"/>
      <family val="1"/>
    </font>
    <font>
      <b/>
      <vertAlign val="superscript"/>
      <sz val="12"/>
      <color theme="1"/>
      <name val="標楷體"/>
      <family val="4"/>
      <charset val="136"/>
    </font>
    <font>
      <b/>
      <vertAlign val="superscript"/>
      <sz val="12"/>
      <color theme="1"/>
      <name val="Times New Roman"/>
      <family val="1"/>
    </font>
    <font>
      <sz val="12"/>
      <color theme="1"/>
      <name val="新細明體"/>
      <family val="1"/>
      <charset val="136"/>
    </font>
    <font>
      <b/>
      <sz val="20"/>
      <color theme="1"/>
      <name val="標楷體"/>
      <family val="4"/>
      <charset val="136"/>
    </font>
    <font>
      <b/>
      <sz val="20"/>
      <color rgb="FF000000"/>
      <name val="Times New Roman"/>
      <family val="1"/>
    </font>
    <font>
      <b/>
      <sz val="20"/>
      <color rgb="FF000000"/>
      <name val="標楷體"/>
      <family val="4"/>
      <charset val="136"/>
    </font>
    <font>
      <b/>
      <sz val="20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2"/>
      <color rgb="FFFF0000"/>
      <name val="標楷體"/>
      <family val="4"/>
      <charset val="136"/>
    </font>
    <font>
      <sz val="12"/>
      <color theme="0"/>
      <name val="Times New Roman"/>
      <family val="1"/>
    </font>
    <font>
      <b/>
      <sz val="18"/>
      <color theme="1"/>
      <name val="Times New Roman"/>
      <family val="1"/>
    </font>
    <font>
      <sz val="9"/>
      <color theme="1"/>
      <name val="標楷體"/>
      <family val="4"/>
      <charset val="136"/>
    </font>
    <font>
      <sz val="9"/>
      <color theme="1"/>
      <name val="Times New Roman"/>
      <family val="1"/>
    </font>
    <font>
      <sz val="10"/>
      <color rgb="FFFF0000"/>
      <name val="標楷體"/>
      <family val="4"/>
      <charset val="136"/>
    </font>
    <font>
      <b/>
      <sz val="14"/>
      <color theme="1"/>
      <name val="Times New Roman"/>
      <family val="1"/>
    </font>
    <font>
      <b/>
      <sz val="14"/>
      <color theme="1"/>
      <name val="標楷體"/>
      <family val="4"/>
      <charset val="136"/>
    </font>
    <font>
      <b/>
      <sz val="20"/>
      <color theme="1"/>
      <name val="Wingdings"/>
      <charset val="2"/>
    </font>
    <font>
      <b/>
      <sz val="22"/>
      <color theme="1"/>
      <name val="Wingdings"/>
      <charset val="2"/>
    </font>
    <font>
      <sz val="12"/>
      <color rgb="FFFF0000"/>
      <name val="Times New Roman"/>
      <family val="1"/>
    </font>
    <font>
      <sz val="12"/>
      <color rgb="FFFF0000"/>
      <name val="標楷體"/>
      <family val="4"/>
      <charset val="136"/>
    </font>
    <font>
      <sz val="12"/>
      <color theme="1"/>
      <name val="細明體"/>
      <family val="3"/>
      <charset val="136"/>
    </font>
    <font>
      <sz val="12"/>
      <color theme="0"/>
      <name val="細明體"/>
      <family val="3"/>
      <charset val="136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236">
    <xf numFmtId="0" fontId="0" fillId="0" borderId="0" xfId="0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176" fontId="4" fillId="0" borderId="0" xfId="0" applyNumberFormat="1" applyFo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Protection="1">
      <alignment vertical="center"/>
      <protection locked="0"/>
    </xf>
    <xf numFmtId="0" fontId="4" fillId="0" borderId="0" xfId="0" applyFont="1" applyProtection="1">
      <alignment vertical="center"/>
      <protection locked="0"/>
    </xf>
    <xf numFmtId="0" fontId="4" fillId="0" borderId="0" xfId="0" applyFont="1" applyBorder="1" applyProtection="1">
      <alignment vertical="center"/>
      <protection locked="0"/>
    </xf>
    <xf numFmtId="14" fontId="4" fillId="0" borderId="0" xfId="0" applyNumberFormat="1" applyFont="1">
      <alignment vertical="center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4" fillId="0" borderId="9" xfId="0" applyFont="1" applyBorder="1" applyProtection="1">
      <alignment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0" xfId="0" applyFont="1" applyBorder="1" applyProtection="1">
      <alignment vertical="center"/>
    </xf>
    <xf numFmtId="0" fontId="4" fillId="0" borderId="2" xfId="0" applyFont="1" applyFill="1" applyBorder="1" applyProtection="1">
      <alignment vertical="center"/>
    </xf>
    <xf numFmtId="0" fontId="4" fillId="0" borderId="0" xfId="0" applyFont="1" applyFill="1" applyBorder="1" applyProtection="1">
      <alignment vertical="center"/>
    </xf>
    <xf numFmtId="0" fontId="4" fillId="0" borderId="5" xfId="0" applyFont="1" applyBorder="1" applyProtection="1">
      <alignment vertical="center"/>
      <protection locked="0"/>
    </xf>
    <xf numFmtId="0" fontId="4" fillId="0" borderId="8" xfId="0" applyFont="1" applyBorder="1" applyProtection="1">
      <alignment vertical="center"/>
      <protection locked="0"/>
    </xf>
    <xf numFmtId="0" fontId="4" fillId="0" borderId="4" xfId="0" applyFont="1" applyBorder="1" applyProtection="1">
      <alignment vertical="center"/>
      <protection locked="0"/>
    </xf>
    <xf numFmtId="0" fontId="4" fillId="0" borderId="6" xfId="0" applyFont="1" applyBorder="1" applyProtection="1">
      <alignment vertical="center"/>
      <protection locked="0"/>
    </xf>
    <xf numFmtId="0" fontId="4" fillId="0" borderId="10" xfId="0" applyFont="1" applyBorder="1" applyProtection="1">
      <alignment vertical="center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2" borderId="13" xfId="0" applyFont="1" applyFill="1" applyBorder="1" applyAlignment="1" applyProtection="1">
      <alignment horizontal="center" vertical="center"/>
    </xf>
    <xf numFmtId="0" fontId="4" fillId="2" borderId="26" xfId="0" applyFont="1" applyFill="1" applyBorder="1" applyAlignment="1" applyProtection="1">
      <alignment horizontal="center" vertical="center"/>
    </xf>
    <xf numFmtId="0" fontId="4" fillId="3" borderId="5" xfId="0" applyFont="1" applyFill="1" applyBorder="1" applyAlignment="1" applyProtection="1">
      <alignment horizontal="center" vertical="center"/>
    </xf>
    <xf numFmtId="0" fontId="4" fillId="3" borderId="7" xfId="0" applyFont="1" applyFill="1" applyBorder="1" applyAlignment="1" applyProtection="1">
      <alignment horizontal="center" vertical="center"/>
    </xf>
    <xf numFmtId="0" fontId="4" fillId="3" borderId="8" xfId="0" applyFont="1" applyFill="1" applyBorder="1" applyAlignment="1" applyProtection="1">
      <alignment horizontal="center" vertical="center"/>
    </xf>
    <xf numFmtId="0" fontId="4" fillId="3" borderId="11" xfId="0" applyFont="1" applyFill="1" applyBorder="1" applyAlignment="1" applyProtection="1">
      <alignment horizontal="center" vertical="center"/>
    </xf>
    <xf numFmtId="0" fontId="4" fillId="3" borderId="18" xfId="0" applyFont="1" applyFill="1" applyBorder="1" applyAlignment="1" applyProtection="1">
      <alignment horizontal="center" vertical="center"/>
    </xf>
    <xf numFmtId="0" fontId="4" fillId="3" borderId="1" xfId="0" applyFont="1" applyFill="1" applyBorder="1" applyAlignment="1" applyProtection="1">
      <alignment horizontal="center" vertical="center"/>
    </xf>
    <xf numFmtId="0" fontId="4" fillId="3" borderId="6" xfId="0" applyFont="1" applyFill="1" applyBorder="1" applyAlignment="1" applyProtection="1">
      <alignment horizontal="center" vertical="center"/>
    </xf>
    <xf numFmtId="0" fontId="4" fillId="3" borderId="19" xfId="0" applyFont="1" applyFill="1" applyBorder="1" applyAlignment="1" applyProtection="1">
      <alignment horizontal="center" vertical="center"/>
    </xf>
    <xf numFmtId="0" fontId="4" fillId="3" borderId="9" xfId="0" applyFont="1" applyFill="1" applyBorder="1" applyAlignment="1" applyProtection="1">
      <alignment horizontal="center" vertical="center"/>
    </xf>
    <xf numFmtId="0" fontId="4" fillId="3" borderId="10" xfId="0" applyFont="1" applyFill="1" applyBorder="1" applyAlignment="1" applyProtection="1">
      <alignment horizontal="center" vertical="center"/>
    </xf>
    <xf numFmtId="176" fontId="4" fillId="2" borderId="1" xfId="0" applyNumberFormat="1" applyFont="1" applyFill="1" applyBorder="1" applyProtection="1">
      <alignment vertical="center"/>
    </xf>
    <xf numFmtId="176" fontId="4" fillId="2" borderId="9" xfId="0" applyNumberFormat="1" applyFont="1" applyFill="1" applyBorder="1" applyProtection="1">
      <alignment vertical="center"/>
    </xf>
    <xf numFmtId="0" fontId="6" fillId="0" borderId="5" xfId="0" applyFont="1" applyFill="1" applyBorder="1" applyAlignment="1" applyProtection="1">
      <alignment horizontal="center" vertical="center" wrapText="1"/>
    </xf>
    <xf numFmtId="0" fontId="6" fillId="0" borderId="8" xfId="0" applyFont="1" applyFill="1" applyBorder="1" applyAlignment="1" applyProtection="1">
      <alignment horizontal="center" vertical="center" wrapText="1"/>
    </xf>
    <xf numFmtId="0" fontId="4" fillId="2" borderId="22" xfId="0" applyFont="1" applyFill="1" applyBorder="1" applyAlignment="1" applyProtection="1">
      <alignment horizontal="center" vertical="center"/>
    </xf>
    <xf numFmtId="0" fontId="4" fillId="2" borderId="23" xfId="0" applyFont="1" applyFill="1" applyBorder="1" applyAlignment="1" applyProtection="1">
      <alignment horizontal="center" vertical="center"/>
    </xf>
    <xf numFmtId="0" fontId="4" fillId="2" borderId="24" xfId="0" applyFont="1" applyFill="1" applyBorder="1" applyAlignment="1" applyProtection="1">
      <alignment horizontal="center" vertical="center"/>
    </xf>
    <xf numFmtId="0" fontId="4" fillId="0" borderId="32" xfId="0" applyFont="1" applyBorder="1" applyAlignment="1" applyProtection="1">
      <alignment horizontal="center" vertical="center"/>
      <protection locked="0"/>
    </xf>
    <xf numFmtId="0" fontId="4" fillId="2" borderId="33" xfId="0" applyFont="1" applyFill="1" applyBorder="1" applyAlignment="1" applyProtection="1">
      <alignment horizontal="center" vertical="center"/>
    </xf>
    <xf numFmtId="0" fontId="4" fillId="0" borderId="34" xfId="0" applyFont="1" applyBorder="1" applyAlignment="1" applyProtection="1">
      <alignment horizontal="center" vertical="center"/>
      <protection locked="0"/>
    </xf>
    <xf numFmtId="0" fontId="4" fillId="2" borderId="37" xfId="0" applyFont="1" applyFill="1" applyBorder="1" applyAlignment="1" applyProtection="1">
      <alignment horizontal="center" vertical="center"/>
    </xf>
    <xf numFmtId="0" fontId="3" fillId="0" borderId="0" xfId="0" applyFont="1" applyBorder="1" applyProtection="1">
      <alignment vertical="center"/>
    </xf>
    <xf numFmtId="0" fontId="3" fillId="0" borderId="0" xfId="0" applyFont="1" applyBorder="1">
      <alignment vertical="center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6" fillId="0" borderId="5" xfId="0" applyFont="1" applyFill="1" applyBorder="1" applyAlignment="1" applyProtection="1">
      <alignment horizontal="center" vertical="center"/>
    </xf>
    <xf numFmtId="0" fontId="6" fillId="0" borderId="38" xfId="0" applyFont="1" applyFill="1" applyBorder="1" applyAlignment="1" applyProtection="1">
      <alignment horizontal="center" vertical="center"/>
    </xf>
    <xf numFmtId="0" fontId="6" fillId="0" borderId="12" xfId="0" applyFont="1" applyFill="1" applyBorder="1" applyAlignment="1" applyProtection="1">
      <alignment horizontal="center" vertical="center" wrapText="1"/>
    </xf>
    <xf numFmtId="0" fontId="6" fillId="0" borderId="34" xfId="0" applyFont="1" applyFill="1" applyBorder="1" applyAlignment="1" applyProtection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176" fontId="9" fillId="0" borderId="15" xfId="0" applyNumberFormat="1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6" fillId="2" borderId="22" xfId="0" applyFont="1" applyFill="1" applyBorder="1" applyAlignment="1" applyProtection="1">
      <alignment horizontal="center" vertical="center"/>
    </xf>
    <xf numFmtId="0" fontId="6" fillId="2" borderId="23" xfId="0" applyFont="1" applyFill="1" applyBorder="1" applyAlignment="1" applyProtection="1">
      <alignment horizontal="center" vertical="center"/>
    </xf>
    <xf numFmtId="0" fontId="6" fillId="2" borderId="37" xfId="0" applyFont="1" applyFill="1" applyBorder="1" applyAlignment="1" applyProtection="1">
      <alignment horizontal="center" vertical="center"/>
    </xf>
    <xf numFmtId="0" fontId="6" fillId="2" borderId="24" xfId="0" applyFont="1" applyFill="1" applyBorder="1" applyAlignment="1" applyProtection="1">
      <alignment horizontal="center" vertical="center"/>
    </xf>
    <xf numFmtId="0" fontId="8" fillId="0" borderId="29" xfId="0" applyFont="1" applyBorder="1" applyAlignment="1" applyProtection="1">
      <alignment horizontal="center" vertical="center"/>
    </xf>
    <xf numFmtId="0" fontId="8" fillId="0" borderId="16" xfId="0" applyFont="1" applyBorder="1" applyAlignment="1">
      <alignment horizontal="center" vertical="center" wrapText="1"/>
    </xf>
    <xf numFmtId="0" fontId="12" fillId="0" borderId="0" xfId="0" applyFont="1">
      <alignment vertical="center"/>
    </xf>
    <xf numFmtId="0" fontId="9" fillId="0" borderId="15" xfId="0" applyFont="1" applyBorder="1" applyAlignment="1" applyProtection="1">
      <alignment horizontal="center" vertical="center"/>
    </xf>
    <xf numFmtId="176" fontId="9" fillId="0" borderId="15" xfId="0" applyNumberFormat="1" applyFont="1" applyBorder="1" applyAlignment="1" applyProtection="1">
      <alignment horizontal="center" vertical="center" wrapText="1"/>
    </xf>
    <xf numFmtId="0" fontId="9" fillId="0" borderId="15" xfId="0" applyFont="1" applyBorder="1" applyAlignment="1" applyProtection="1">
      <alignment horizontal="center" vertical="center" wrapText="1"/>
    </xf>
    <xf numFmtId="0" fontId="9" fillId="0" borderId="16" xfId="0" applyFont="1" applyBorder="1" applyAlignment="1" applyProtection="1">
      <alignment horizontal="center" vertical="center"/>
    </xf>
    <xf numFmtId="0" fontId="9" fillId="0" borderId="14" xfId="0" applyFont="1" applyBorder="1" applyAlignment="1" applyProtection="1">
      <alignment horizontal="center" vertical="center" wrapText="1"/>
    </xf>
    <xf numFmtId="0" fontId="9" fillId="0" borderId="17" xfId="0" applyFont="1" applyBorder="1" applyAlignment="1" applyProtection="1">
      <alignment horizontal="center" vertical="center" wrapText="1"/>
    </xf>
    <xf numFmtId="0" fontId="9" fillId="0" borderId="16" xfId="0" applyFont="1" applyBorder="1" applyAlignment="1" applyProtection="1">
      <alignment horizontal="center" vertical="center" wrapText="1"/>
    </xf>
    <xf numFmtId="0" fontId="4" fillId="0" borderId="28" xfId="0" applyFont="1" applyBorder="1" applyAlignment="1" applyProtection="1">
      <alignment horizontal="center" vertical="center"/>
      <protection locked="0"/>
    </xf>
    <xf numFmtId="0" fontId="4" fillId="0" borderId="30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 locked="0"/>
    </xf>
    <xf numFmtId="0" fontId="4" fillId="0" borderId="31" xfId="0" applyFont="1" applyBorder="1" applyAlignment="1" applyProtection="1">
      <alignment horizontal="center" vertical="center"/>
      <protection locked="0"/>
    </xf>
    <xf numFmtId="176" fontId="4" fillId="0" borderId="0" xfId="0" applyNumberFormat="1" applyFont="1" applyBorder="1" applyProtection="1">
      <alignment vertical="center"/>
    </xf>
    <xf numFmtId="0" fontId="4" fillId="0" borderId="0" xfId="0" applyFont="1" applyBorder="1" applyAlignment="1" applyProtection="1">
      <alignment horizontal="center" vertical="center"/>
    </xf>
    <xf numFmtId="0" fontId="9" fillId="0" borderId="14" xfId="0" applyFont="1" applyFill="1" applyBorder="1" applyAlignment="1" applyProtection="1">
      <alignment horizontal="center" vertical="center" wrapText="1"/>
    </xf>
    <xf numFmtId="0" fontId="9" fillId="0" borderId="0" xfId="0" applyFont="1">
      <alignment vertical="center"/>
    </xf>
    <xf numFmtId="0" fontId="18" fillId="0" borderId="29" xfId="0" applyFont="1" applyBorder="1" applyAlignment="1" applyProtection="1">
      <alignment horizontal="center" vertical="center" wrapText="1"/>
    </xf>
    <xf numFmtId="0" fontId="5" fillId="2" borderId="43" xfId="0" applyFont="1" applyFill="1" applyBorder="1" applyProtection="1">
      <alignment vertical="center"/>
    </xf>
    <xf numFmtId="0" fontId="5" fillId="2" borderId="44" xfId="0" applyFont="1" applyFill="1" applyBorder="1" applyProtection="1">
      <alignment vertical="center"/>
    </xf>
    <xf numFmtId="0" fontId="5" fillId="2" borderId="45" xfId="0" applyFont="1" applyFill="1" applyBorder="1" applyProtection="1">
      <alignment vertical="center"/>
    </xf>
    <xf numFmtId="0" fontId="5" fillId="2" borderId="42" xfId="0" applyFont="1" applyFill="1" applyBorder="1" applyProtection="1">
      <alignment vertical="center"/>
    </xf>
    <xf numFmtId="0" fontId="8" fillId="0" borderId="21" xfId="0" applyFont="1" applyFill="1" applyBorder="1" applyAlignment="1" applyProtection="1">
      <alignment horizontal="center" vertical="center" wrapText="1"/>
    </xf>
    <xf numFmtId="0" fontId="4" fillId="2" borderId="46" xfId="0" applyFont="1" applyFill="1" applyBorder="1" applyProtection="1">
      <alignment vertical="center"/>
    </xf>
    <xf numFmtId="0" fontId="4" fillId="2" borderId="40" xfId="0" applyFont="1" applyFill="1" applyBorder="1" applyProtection="1">
      <alignment vertical="center"/>
    </xf>
    <xf numFmtId="0" fontId="4" fillId="2" borderId="47" xfId="0" applyFont="1" applyFill="1" applyBorder="1" applyProtection="1">
      <alignment vertical="center"/>
    </xf>
    <xf numFmtId="0" fontId="5" fillId="2" borderId="48" xfId="0" applyFont="1" applyFill="1" applyBorder="1" applyProtection="1">
      <alignment vertical="center"/>
    </xf>
    <xf numFmtId="0" fontId="5" fillId="2" borderId="49" xfId="0" applyFont="1" applyFill="1" applyBorder="1" applyProtection="1">
      <alignment vertical="center"/>
    </xf>
    <xf numFmtId="0" fontId="19" fillId="0" borderId="0" xfId="0" applyFont="1">
      <alignment vertical="center"/>
    </xf>
    <xf numFmtId="177" fontId="4" fillId="2" borderId="42" xfId="0" applyNumberFormat="1" applyFont="1" applyFill="1" applyBorder="1" applyAlignment="1" applyProtection="1">
      <alignment horizontal="center" vertical="center"/>
    </xf>
    <xf numFmtId="177" fontId="4" fillId="2" borderId="8" xfId="0" applyNumberFormat="1" applyFont="1" applyFill="1" applyBorder="1" applyAlignment="1" applyProtection="1">
      <alignment horizontal="center" vertical="center"/>
    </xf>
    <xf numFmtId="0" fontId="0" fillId="0" borderId="0" xfId="0" applyNumberFormat="1">
      <alignment vertical="center"/>
    </xf>
    <xf numFmtId="0" fontId="4" fillId="0" borderId="12" xfId="0" applyFont="1" applyBorder="1" applyAlignment="1" applyProtection="1">
      <alignment horizontal="center" vertical="center"/>
    </xf>
    <xf numFmtId="0" fontId="4" fillId="0" borderId="3" xfId="0" applyFont="1" applyBorder="1" applyProtection="1">
      <alignment vertical="center"/>
      <protection locked="0"/>
    </xf>
    <xf numFmtId="176" fontId="4" fillId="2" borderId="3" xfId="0" applyNumberFormat="1" applyFont="1" applyFill="1" applyBorder="1" applyProtection="1">
      <alignment vertical="center"/>
    </xf>
    <xf numFmtId="0" fontId="4" fillId="0" borderId="12" xfId="0" applyFont="1" applyBorder="1" applyProtection="1">
      <alignment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2" borderId="25" xfId="0" applyFont="1" applyFill="1" applyBorder="1" applyAlignment="1" applyProtection="1">
      <alignment horizontal="center" vertical="center"/>
    </xf>
    <xf numFmtId="0" fontId="6" fillId="0" borderId="12" xfId="0" applyFont="1" applyBorder="1" applyAlignment="1" applyProtection="1">
      <alignment horizontal="center" vertical="center"/>
    </xf>
    <xf numFmtId="0" fontId="6" fillId="0" borderId="32" xfId="0" applyFont="1" applyBorder="1" applyAlignment="1" applyProtection="1">
      <alignment horizontal="center" vertical="center"/>
    </xf>
    <xf numFmtId="0" fontId="6" fillId="0" borderId="34" xfId="0" applyFont="1" applyBorder="1" applyAlignment="1" applyProtection="1">
      <alignment horizontal="center" vertical="center" wrapText="1"/>
    </xf>
    <xf numFmtId="0" fontId="4" fillId="2" borderId="17" xfId="0" applyNumberFormat="1" applyFont="1" applyFill="1" applyBorder="1" applyAlignment="1" applyProtection="1">
      <alignment horizontal="center" vertical="center"/>
    </xf>
    <xf numFmtId="0" fontId="22" fillId="4" borderId="0" xfId="0" applyFont="1" applyFill="1" applyAlignment="1">
      <alignment horizontal="right" vertical="top"/>
    </xf>
    <xf numFmtId="0" fontId="8" fillId="2" borderId="17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4" fillId="2" borderId="14" xfId="0" applyNumberFormat="1" applyFont="1" applyFill="1" applyBorder="1" applyAlignment="1" applyProtection="1">
      <alignment horizontal="center" vertical="center"/>
    </xf>
    <xf numFmtId="0" fontId="4" fillId="4" borderId="0" xfId="0" applyFont="1" applyFill="1">
      <alignment vertical="center"/>
    </xf>
    <xf numFmtId="0" fontId="9" fillId="4" borderId="0" xfId="0" applyFont="1" applyFill="1" applyAlignment="1">
      <alignment horizontal="left" vertical="center"/>
    </xf>
    <xf numFmtId="0" fontId="23" fillId="4" borderId="0" xfId="0" applyFont="1" applyFill="1" applyAlignment="1">
      <alignment horizontal="right" vertical="center" wrapText="1"/>
    </xf>
    <xf numFmtId="0" fontId="9" fillId="4" borderId="0" xfId="0" applyFont="1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176" fontId="4" fillId="4" borderId="3" xfId="0" applyNumberFormat="1" applyFont="1" applyFill="1" applyBorder="1" applyAlignment="1" applyProtection="1">
      <alignment horizontal="center" vertical="center"/>
      <protection locked="0"/>
    </xf>
    <xf numFmtId="176" fontId="4" fillId="4" borderId="1" xfId="0" applyNumberFormat="1" applyFont="1" applyFill="1" applyBorder="1" applyAlignment="1" applyProtection="1">
      <alignment horizontal="center" vertical="center"/>
      <protection locked="0"/>
    </xf>
    <xf numFmtId="176" fontId="4" fillId="4" borderId="9" xfId="0" applyNumberFormat="1" applyFont="1" applyFill="1" applyBorder="1" applyAlignment="1" applyProtection="1">
      <alignment horizontal="center" vertical="center"/>
      <protection locked="0"/>
    </xf>
    <xf numFmtId="0" fontId="9" fillId="0" borderId="15" xfId="0" applyFont="1" applyBorder="1" applyAlignment="1" applyProtection="1">
      <alignment horizontal="center" vertical="center" wrapText="1"/>
      <protection locked="0"/>
    </xf>
    <xf numFmtId="0" fontId="8" fillId="0" borderId="15" xfId="0" applyFont="1" applyBorder="1" applyAlignment="1">
      <alignment horizontal="center" vertical="center"/>
    </xf>
    <xf numFmtId="0" fontId="8" fillId="0" borderId="15" xfId="0" applyFont="1" applyBorder="1" applyAlignment="1" applyProtection="1">
      <alignment horizontal="center" vertical="center" wrapText="1"/>
    </xf>
    <xf numFmtId="0" fontId="4" fillId="2" borderId="3" xfId="0" applyFont="1" applyFill="1" applyBorder="1" applyProtection="1">
      <alignment vertical="center"/>
    </xf>
    <xf numFmtId="0" fontId="4" fillId="2" borderId="1" xfId="0" applyFont="1" applyFill="1" applyBorder="1" applyProtection="1">
      <alignment vertical="center"/>
    </xf>
    <xf numFmtId="0" fontId="4" fillId="2" borderId="9" xfId="0" applyFont="1" applyFill="1" applyBorder="1" applyProtection="1">
      <alignment vertical="center"/>
    </xf>
    <xf numFmtId="176" fontId="4" fillId="2" borderId="3" xfId="0" applyNumberFormat="1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center" vertical="center"/>
    </xf>
    <xf numFmtId="176" fontId="4" fillId="2" borderId="9" xfId="0" applyNumberFormat="1" applyFont="1" applyFill="1" applyBorder="1" applyAlignment="1" applyProtection="1">
      <alignment horizontal="center" vertical="center"/>
    </xf>
    <xf numFmtId="0" fontId="4" fillId="2" borderId="9" xfId="0" applyFont="1" applyFill="1" applyBorder="1" applyAlignment="1" applyProtection="1">
      <alignment horizontal="center" vertical="center"/>
    </xf>
    <xf numFmtId="0" fontId="4" fillId="2" borderId="6" xfId="0" applyFont="1" applyFill="1" applyBorder="1" applyAlignment="1" applyProtection="1">
      <alignment horizontal="center" vertical="center"/>
    </xf>
    <xf numFmtId="0" fontId="4" fillId="2" borderId="10" xfId="0" applyFont="1" applyFill="1" applyBorder="1" applyAlignment="1" applyProtection="1">
      <alignment horizontal="center" vertical="center"/>
    </xf>
    <xf numFmtId="0" fontId="4" fillId="2" borderId="4" xfId="0" applyFont="1" applyFill="1" applyBorder="1" applyAlignment="1" applyProtection="1">
      <alignment horizontal="center" vertical="center"/>
    </xf>
    <xf numFmtId="14" fontId="4" fillId="0" borderId="3" xfId="0" applyNumberFormat="1" applyFont="1" applyFill="1" applyBorder="1" applyProtection="1">
      <alignment vertical="center"/>
      <protection locked="0"/>
    </xf>
    <xf numFmtId="14" fontId="4" fillId="0" borderId="1" xfId="0" applyNumberFormat="1" applyFont="1" applyFill="1" applyBorder="1" applyProtection="1">
      <alignment vertical="center"/>
      <protection locked="0"/>
    </xf>
    <xf numFmtId="14" fontId="4" fillId="0" borderId="55" xfId="0" applyNumberFormat="1" applyFont="1" applyFill="1" applyBorder="1" applyProtection="1">
      <alignment vertical="center"/>
      <protection locked="0"/>
    </xf>
    <xf numFmtId="14" fontId="4" fillId="0" borderId="35" xfId="0" applyNumberFormat="1" applyFont="1" applyFill="1" applyBorder="1" applyProtection="1">
      <alignment vertical="center"/>
      <protection locked="0"/>
    </xf>
    <xf numFmtId="14" fontId="4" fillId="0" borderId="9" xfId="0" applyNumberFormat="1" applyFont="1" applyFill="1" applyBorder="1" applyProtection="1">
      <alignment vertical="center"/>
      <protection locked="0"/>
    </xf>
    <xf numFmtId="177" fontId="4" fillId="2" borderId="27" xfId="0" applyNumberFormat="1" applyFont="1" applyFill="1" applyBorder="1" applyAlignment="1" applyProtection="1">
      <alignment horizontal="center" vertical="center"/>
    </xf>
    <xf numFmtId="0" fontId="4" fillId="0" borderId="24" xfId="0" applyFont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</xf>
    <xf numFmtId="0" fontId="17" fillId="0" borderId="0" xfId="0" applyFont="1" applyAlignment="1">
      <alignment horizontal="center" vertical="center"/>
    </xf>
    <xf numFmtId="0" fontId="20" fillId="4" borderId="0" xfId="0" applyFont="1" applyFill="1" applyBorder="1" applyAlignment="1">
      <alignment horizontal="left" vertical="center" wrapText="1"/>
    </xf>
    <xf numFmtId="0" fontId="24" fillId="5" borderId="14" xfId="0" applyFont="1" applyFill="1" applyBorder="1">
      <alignment vertical="center"/>
    </xf>
    <xf numFmtId="0" fontId="24" fillId="4" borderId="0" xfId="0" applyFont="1" applyFill="1" applyBorder="1" applyAlignment="1">
      <alignment vertical="top" wrapText="1"/>
    </xf>
    <xf numFmtId="0" fontId="26" fillId="4" borderId="0" xfId="0" applyFont="1" applyFill="1" applyAlignment="1">
      <alignment vertical="center"/>
    </xf>
    <xf numFmtId="0" fontId="25" fillId="5" borderId="39" xfId="0" applyFont="1" applyFill="1" applyBorder="1" applyAlignment="1">
      <alignment vertical="top"/>
    </xf>
    <xf numFmtId="0" fontId="4" fillId="5" borderId="0" xfId="0" applyFont="1" applyFill="1">
      <alignment vertical="center"/>
    </xf>
    <xf numFmtId="0" fontId="4" fillId="5" borderId="0" xfId="0" applyFont="1" applyFill="1" applyAlignment="1">
      <alignment horizontal="center" vertical="center"/>
    </xf>
    <xf numFmtId="0" fontId="17" fillId="0" borderId="28" xfId="0" applyFont="1" applyBorder="1" applyAlignment="1" applyProtection="1">
      <alignment horizontal="left" vertical="center"/>
    </xf>
    <xf numFmtId="0" fontId="17" fillId="0" borderId="30" xfId="0" applyFont="1" applyBorder="1" applyAlignment="1" applyProtection="1">
      <alignment horizontal="left" vertical="center"/>
    </xf>
    <xf numFmtId="0" fontId="17" fillId="0" borderId="31" xfId="0" applyFont="1" applyBorder="1" applyAlignment="1" applyProtection="1">
      <alignment horizontal="left" vertical="center"/>
    </xf>
    <xf numFmtId="0" fontId="28" fillId="0" borderId="0" xfId="0" applyFont="1">
      <alignment vertical="center"/>
    </xf>
    <xf numFmtId="0" fontId="29" fillId="0" borderId="0" xfId="0" applyFont="1">
      <alignment vertical="center"/>
    </xf>
    <xf numFmtId="0" fontId="4" fillId="5" borderId="39" xfId="0" applyFont="1" applyFill="1" applyBorder="1">
      <alignment vertical="center"/>
    </xf>
    <xf numFmtId="0" fontId="25" fillId="4" borderId="0" xfId="0" applyFont="1" applyFill="1" applyBorder="1" applyAlignment="1">
      <alignment vertical="top"/>
    </xf>
    <xf numFmtId="0" fontId="25" fillId="4" borderId="56" xfId="0" applyFont="1" applyFill="1" applyBorder="1" applyAlignment="1">
      <alignment vertical="top"/>
    </xf>
    <xf numFmtId="0" fontId="25" fillId="4" borderId="35" xfId="0" applyFont="1" applyFill="1" applyBorder="1" applyAlignment="1">
      <alignment horizontal="center" vertical="top"/>
    </xf>
    <xf numFmtId="0" fontId="25" fillId="4" borderId="25" xfId="0" applyFont="1" applyFill="1" applyBorder="1" applyAlignment="1">
      <alignment horizontal="center" vertical="top"/>
    </xf>
    <xf numFmtId="0" fontId="8" fillId="4" borderId="53" xfId="0" applyFont="1" applyFill="1" applyBorder="1" applyAlignment="1" applyProtection="1">
      <alignment horizontal="center" vertical="center"/>
    </xf>
    <xf numFmtId="0" fontId="9" fillId="4" borderId="51" xfId="0" applyFont="1" applyFill="1" applyBorder="1" applyAlignment="1" applyProtection="1">
      <alignment horizontal="center" vertical="center"/>
    </xf>
    <xf numFmtId="176" fontId="9" fillId="4" borderId="35" xfId="0" applyNumberFormat="1" applyFont="1" applyFill="1" applyBorder="1" applyAlignment="1" applyProtection="1">
      <alignment horizontal="center" vertical="center" wrapText="1"/>
    </xf>
    <xf numFmtId="176" fontId="8" fillId="4" borderId="52" xfId="0" applyNumberFormat="1" applyFont="1" applyFill="1" applyBorder="1" applyAlignment="1" applyProtection="1">
      <alignment horizontal="center" vertical="center" wrapText="1"/>
    </xf>
    <xf numFmtId="0" fontId="8" fillId="4" borderId="51" xfId="0" applyFont="1" applyFill="1" applyBorder="1" applyAlignment="1" applyProtection="1">
      <alignment horizontal="center" vertical="center" wrapText="1"/>
    </xf>
    <xf numFmtId="0" fontId="9" fillId="4" borderId="54" xfId="0" applyFont="1" applyFill="1" applyBorder="1" applyAlignment="1" applyProtection="1">
      <alignment horizontal="center" vertical="center"/>
    </xf>
    <xf numFmtId="0" fontId="25" fillId="4" borderId="5" xfId="0" applyFont="1" applyFill="1" applyBorder="1" applyAlignment="1">
      <alignment horizontal="distributed" vertical="top"/>
    </xf>
    <xf numFmtId="0" fontId="25" fillId="4" borderId="8" xfId="0" applyFont="1" applyFill="1" applyBorder="1" applyAlignment="1">
      <alignment horizontal="distributed" vertical="top"/>
    </xf>
    <xf numFmtId="0" fontId="4" fillId="4" borderId="7" xfId="0" applyFont="1" applyFill="1" applyBorder="1" applyAlignment="1" applyProtection="1">
      <alignment horizontal="center" vertical="center"/>
      <protection locked="0"/>
    </xf>
    <xf numFmtId="0" fontId="4" fillId="4" borderId="11" xfId="0" applyFont="1" applyFill="1" applyBorder="1" applyAlignment="1" applyProtection="1">
      <alignment horizontal="center" vertical="center"/>
      <protection locked="0"/>
    </xf>
    <xf numFmtId="0" fontId="24" fillId="5" borderId="39" xfId="0" applyFont="1" applyFill="1" applyBorder="1">
      <alignment vertical="center"/>
    </xf>
    <xf numFmtId="0" fontId="25" fillId="4" borderId="34" xfId="0" applyFont="1" applyFill="1" applyBorder="1" applyAlignment="1">
      <alignment horizontal="center" vertical="center"/>
    </xf>
    <xf numFmtId="0" fontId="0" fillId="0" borderId="42" xfId="0" applyBorder="1">
      <alignment vertical="center"/>
    </xf>
    <xf numFmtId="0" fontId="0" fillId="0" borderId="42" xfId="0" applyNumberFormat="1" applyBorder="1">
      <alignment vertical="center"/>
    </xf>
    <xf numFmtId="14" fontId="28" fillId="0" borderId="0" xfId="0" applyNumberFormat="1" applyFont="1">
      <alignment vertical="center"/>
    </xf>
    <xf numFmtId="0" fontId="4" fillId="0" borderId="0" xfId="0" applyFont="1" applyBorder="1">
      <alignment vertical="center"/>
    </xf>
    <xf numFmtId="0" fontId="3" fillId="4" borderId="5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4" fillId="4" borderId="1" xfId="0" applyFont="1" applyFill="1" applyBorder="1" applyAlignment="1" applyProtection="1">
      <alignment horizontal="center" vertical="center"/>
      <protection locked="0"/>
    </xf>
    <xf numFmtId="176" fontId="4" fillId="4" borderId="6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4" borderId="3" xfId="0" applyFont="1" applyFill="1" applyBorder="1" applyAlignment="1" applyProtection="1">
      <alignment horizontal="center" vertical="center"/>
      <protection locked="0"/>
    </xf>
    <xf numFmtId="0" fontId="4" fillId="4" borderId="9" xfId="0" applyFont="1" applyFill="1" applyBorder="1" applyAlignment="1" applyProtection="1">
      <alignment horizontal="center" vertical="center"/>
      <protection locked="0"/>
    </xf>
    <xf numFmtId="0" fontId="4" fillId="4" borderId="50" xfId="0" applyFont="1" applyFill="1" applyBorder="1" applyAlignment="1" applyProtection="1">
      <alignment horizontal="center" vertical="center"/>
      <protection locked="0"/>
    </xf>
    <xf numFmtId="176" fontId="4" fillId="4" borderId="10" xfId="0" applyNumberFormat="1" applyFont="1" applyFill="1" applyBorder="1" applyAlignment="1" applyProtection="1">
      <alignment horizontal="center" vertical="center"/>
      <protection locked="0"/>
    </xf>
    <xf numFmtId="0" fontId="25" fillId="4" borderId="1" xfId="0" applyFont="1" applyFill="1" applyBorder="1" applyAlignment="1" applyProtection="1">
      <alignment horizontal="center" vertical="top"/>
      <protection locked="0"/>
    </xf>
    <xf numFmtId="49" fontId="4" fillId="4" borderId="1" xfId="0" applyNumberFormat="1" applyFont="1" applyFill="1" applyBorder="1" applyAlignment="1" applyProtection="1">
      <alignment horizontal="center" vertical="center"/>
      <protection locked="0"/>
    </xf>
    <xf numFmtId="0" fontId="25" fillId="4" borderId="9" xfId="0" applyFont="1" applyFill="1" applyBorder="1" applyAlignment="1" applyProtection="1">
      <alignment horizontal="center" vertical="top"/>
      <protection locked="0"/>
    </xf>
    <xf numFmtId="49" fontId="4" fillId="4" borderId="9" xfId="0" applyNumberFormat="1" applyFont="1" applyFill="1" applyBorder="1" applyAlignment="1" applyProtection="1">
      <alignment horizontal="center" vertical="center"/>
      <protection locked="0"/>
    </xf>
    <xf numFmtId="0" fontId="30" fillId="4" borderId="1" xfId="0" applyFont="1" applyFill="1" applyBorder="1" applyAlignment="1" applyProtection="1">
      <alignment horizontal="center" vertical="center"/>
      <protection locked="0"/>
    </xf>
    <xf numFmtId="0" fontId="6" fillId="2" borderId="3" xfId="0" applyFont="1" applyFill="1" applyBorder="1" applyProtection="1">
      <alignment vertical="center"/>
    </xf>
    <xf numFmtId="0" fontId="6" fillId="2" borderId="1" xfId="0" applyFont="1" applyFill="1" applyBorder="1" applyProtection="1">
      <alignment vertical="center"/>
    </xf>
    <xf numFmtId="0" fontId="6" fillId="2" borderId="55" xfId="0" applyFont="1" applyFill="1" applyBorder="1" applyProtection="1">
      <alignment vertical="center"/>
    </xf>
    <xf numFmtId="0" fontId="6" fillId="2" borderId="35" xfId="0" applyFont="1" applyFill="1" applyBorder="1" applyProtection="1">
      <alignment vertical="center"/>
    </xf>
    <xf numFmtId="0" fontId="6" fillId="2" borderId="9" xfId="0" applyFont="1" applyFill="1" applyBorder="1" applyProtection="1">
      <alignment vertical="center"/>
    </xf>
    <xf numFmtId="0" fontId="6" fillId="2" borderId="4" xfId="0" applyFont="1" applyFill="1" applyBorder="1" applyProtection="1">
      <alignment vertical="center"/>
    </xf>
    <xf numFmtId="0" fontId="6" fillId="2" borderId="6" xfId="0" applyFont="1" applyFill="1" applyBorder="1" applyProtection="1">
      <alignment vertical="center"/>
    </xf>
    <xf numFmtId="0" fontId="6" fillId="2" borderId="11" xfId="0" applyFont="1" applyFill="1" applyBorder="1" applyProtection="1">
      <alignment vertical="center"/>
    </xf>
    <xf numFmtId="0" fontId="6" fillId="2" borderId="36" xfId="0" applyFont="1" applyFill="1" applyBorder="1" applyProtection="1">
      <alignment vertical="center"/>
    </xf>
    <xf numFmtId="0" fontId="4" fillId="4" borderId="5" xfId="0" applyFont="1" applyFill="1" applyBorder="1" applyAlignment="1" applyProtection="1">
      <alignment horizontal="center" vertical="center"/>
      <protection locked="0"/>
    </xf>
    <xf numFmtId="0" fontId="4" fillId="4" borderId="8" xfId="0" applyFont="1" applyFill="1" applyBorder="1" applyAlignment="1" applyProtection="1">
      <alignment horizontal="center" vertical="center"/>
      <protection locked="0"/>
    </xf>
    <xf numFmtId="0" fontId="17" fillId="0" borderId="37" xfId="0" applyFont="1" applyBorder="1" applyAlignment="1">
      <alignment horizontal="left" vertical="center"/>
    </xf>
    <xf numFmtId="0" fontId="17" fillId="0" borderId="23" xfId="0" applyFont="1" applyBorder="1" applyAlignment="1">
      <alignment horizontal="center" vertical="center"/>
    </xf>
    <xf numFmtId="0" fontId="17" fillId="0" borderId="23" xfId="0" applyFont="1" applyBorder="1" applyAlignment="1">
      <alignment vertical="center"/>
    </xf>
    <xf numFmtId="0" fontId="17" fillId="0" borderId="24" xfId="0" applyFont="1" applyBorder="1" applyAlignment="1">
      <alignment horizontal="center" vertical="center"/>
    </xf>
    <xf numFmtId="177" fontId="17" fillId="4" borderId="47" xfId="0" applyNumberFormat="1" applyFont="1" applyFill="1" applyBorder="1" applyAlignment="1" applyProtection="1">
      <alignment horizontal="center" vertical="center"/>
    </xf>
    <xf numFmtId="0" fontId="17" fillId="4" borderId="48" xfId="0" applyFont="1" applyFill="1" applyBorder="1" applyProtection="1">
      <alignment vertical="center"/>
    </xf>
    <xf numFmtId="0" fontId="17" fillId="4" borderId="49" xfId="0" applyFont="1" applyFill="1" applyBorder="1" applyProtection="1">
      <alignment vertical="center"/>
    </xf>
    <xf numFmtId="0" fontId="17" fillId="4" borderId="47" xfId="0" applyFont="1" applyFill="1" applyBorder="1" applyProtection="1">
      <alignment vertical="center"/>
    </xf>
    <xf numFmtId="0" fontId="17" fillId="4" borderId="46" xfId="0" applyFont="1" applyFill="1" applyBorder="1" applyProtection="1">
      <alignment vertical="center"/>
    </xf>
    <xf numFmtId="0" fontId="17" fillId="4" borderId="47" xfId="0" applyFont="1" applyFill="1" applyBorder="1" applyAlignment="1">
      <alignment vertical="center"/>
    </xf>
    <xf numFmtId="0" fontId="17" fillId="4" borderId="37" xfId="0" applyFont="1" applyFill="1" applyBorder="1" applyAlignment="1">
      <alignment vertical="center"/>
    </xf>
    <xf numFmtId="0" fontId="17" fillId="4" borderId="48" xfId="0" applyFont="1" applyFill="1" applyBorder="1" applyAlignment="1">
      <alignment vertical="center"/>
    </xf>
    <xf numFmtId="0" fontId="17" fillId="4" borderId="23" xfId="0" applyFont="1" applyFill="1" applyBorder="1" applyAlignment="1">
      <alignment vertical="center"/>
    </xf>
    <xf numFmtId="0" fontId="17" fillId="4" borderId="49" xfId="0" applyFont="1" applyFill="1" applyBorder="1" applyAlignment="1">
      <alignment vertical="center"/>
    </xf>
    <xf numFmtId="0" fontId="17" fillId="4" borderId="24" xfId="0" applyFont="1" applyFill="1" applyBorder="1" applyAlignment="1">
      <alignment vertical="center"/>
    </xf>
    <xf numFmtId="0" fontId="17" fillId="4" borderId="46" xfId="0" applyFont="1" applyFill="1" applyBorder="1" applyAlignment="1">
      <alignment vertical="center"/>
    </xf>
    <xf numFmtId="0" fontId="17" fillId="4" borderId="22" xfId="0" applyFont="1" applyFill="1" applyBorder="1" applyAlignment="1">
      <alignment vertical="center"/>
    </xf>
    <xf numFmtId="0" fontId="31" fillId="0" borderId="0" xfId="0" applyFont="1">
      <alignment vertical="center"/>
    </xf>
    <xf numFmtId="0" fontId="9" fillId="5" borderId="15" xfId="0" applyFont="1" applyFill="1" applyBorder="1" applyAlignment="1" applyProtection="1">
      <alignment horizontal="left" vertical="center"/>
      <protection locked="0"/>
    </xf>
    <xf numFmtId="0" fontId="9" fillId="5" borderId="17" xfId="0" applyFont="1" applyFill="1" applyBorder="1" applyAlignment="1" applyProtection="1">
      <alignment horizontal="left" vertical="center"/>
      <protection locked="0"/>
    </xf>
    <xf numFmtId="0" fontId="9" fillId="4" borderId="0" xfId="0" applyFont="1" applyFill="1" applyAlignment="1" applyProtection="1">
      <alignment horizontal="left" vertical="center"/>
      <protection locked="0"/>
    </xf>
    <xf numFmtId="0" fontId="24" fillId="4" borderId="0" xfId="0" applyFont="1" applyFill="1" applyBorder="1" applyAlignment="1">
      <alignment horizontal="left" vertical="top" wrapText="1"/>
    </xf>
    <xf numFmtId="0" fontId="14" fillId="0" borderId="0" xfId="0" applyFont="1" applyAlignment="1" applyProtection="1">
      <alignment horizontal="center" vertical="center"/>
    </xf>
    <xf numFmtId="0" fontId="16" fillId="0" borderId="0" xfId="0" applyFont="1" applyAlignment="1" applyProtection="1">
      <alignment horizontal="center" vertical="center"/>
    </xf>
    <xf numFmtId="0" fontId="4" fillId="0" borderId="41" xfId="0" applyFont="1" applyBorder="1" applyAlignment="1" applyProtection="1">
      <alignment horizontal="center" vertical="center"/>
    </xf>
    <xf numFmtId="0" fontId="4" fillId="0" borderId="39" xfId="0" applyFont="1" applyBorder="1" applyAlignment="1" applyProtection="1">
      <alignment horizontal="center" vertical="center"/>
    </xf>
    <xf numFmtId="0" fontId="4" fillId="0" borderId="40" xfId="0" applyFont="1" applyBorder="1" applyAlignment="1" applyProtection="1">
      <alignment horizontal="center" vertical="center"/>
    </xf>
    <xf numFmtId="0" fontId="4" fillId="0" borderId="33" xfId="0" applyFont="1" applyBorder="1" applyAlignment="1" applyProtection="1">
      <alignment horizontal="center" vertical="center"/>
    </xf>
    <xf numFmtId="0" fontId="9" fillId="0" borderId="14" xfId="0" applyFont="1" applyBorder="1" applyAlignment="1" applyProtection="1">
      <alignment horizontal="center" vertical="center"/>
    </xf>
    <xf numFmtId="0" fontId="9" fillId="0" borderId="17" xfId="0" applyFont="1" applyBorder="1" applyAlignment="1" applyProtection="1">
      <alignment horizontal="center" vertical="center"/>
    </xf>
    <xf numFmtId="0" fontId="14" fillId="0" borderId="0" xfId="0" applyFont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2"/>
  <sheetViews>
    <sheetView tabSelected="1" zoomScaleNormal="100" workbookViewId="0">
      <selection activeCell="G13" sqref="G13"/>
    </sheetView>
  </sheetViews>
  <sheetFormatPr defaultColWidth="8.90625" defaultRowHeight="15.5" x14ac:dyDescent="0.4"/>
  <cols>
    <col min="1" max="1" width="15.36328125" style="114" customWidth="1"/>
    <col min="2" max="2" width="19.90625" style="114" customWidth="1"/>
    <col min="3" max="3" width="21.26953125" style="114" customWidth="1"/>
    <col min="4" max="4" width="29.453125" style="118" customWidth="1"/>
    <col min="5" max="5" width="10.453125" style="114" customWidth="1"/>
    <col min="6" max="7" width="13.453125" style="114" customWidth="1"/>
    <col min="8" max="8" width="6.453125" style="114" customWidth="1"/>
    <col min="9" max="9" width="17.453125" style="114" customWidth="1"/>
    <col min="10" max="10" width="13.08984375" style="114" customWidth="1"/>
    <col min="11" max="11" width="4.453125" style="114" customWidth="1"/>
    <col min="12" max="13" width="16.6328125" style="114" customWidth="1"/>
    <col min="14" max="16384" width="8.90625" style="114"/>
  </cols>
  <sheetData>
    <row r="1" spans="1:13" ht="121.9" customHeight="1" x14ac:dyDescent="0.4">
      <c r="A1" s="223" t="s">
        <v>138</v>
      </c>
      <c r="B1" s="223"/>
      <c r="C1" s="223"/>
      <c r="D1" s="223"/>
      <c r="E1" s="223"/>
      <c r="F1" s="223"/>
      <c r="G1" s="223"/>
      <c r="H1" s="146"/>
    </row>
    <row r="2" spans="1:13" ht="4.9000000000000004" customHeight="1" thickBot="1" x14ac:dyDescent="0.3">
      <c r="A2" s="144"/>
      <c r="B2" s="144"/>
      <c r="C2" s="144"/>
      <c r="D2" s="144"/>
      <c r="E2" s="144"/>
      <c r="F2" s="144"/>
      <c r="G2" s="144"/>
    </row>
    <row r="3" spans="1:13" ht="27.65" customHeight="1" thickBot="1" x14ac:dyDescent="0.45">
      <c r="A3" s="145" t="s">
        <v>123</v>
      </c>
      <c r="B3" s="220"/>
      <c r="C3" s="220"/>
      <c r="D3" s="221"/>
      <c r="E3" s="147" t="s">
        <v>124</v>
      </c>
      <c r="F3" s="115"/>
      <c r="L3" s="112" t="s">
        <v>100</v>
      </c>
      <c r="M3" s="111" t="s">
        <v>101</v>
      </c>
    </row>
    <row r="4" spans="1:13" ht="27" customHeight="1" thickBot="1" x14ac:dyDescent="0.3">
      <c r="A4" s="116" t="str">
        <f>IF(B3="其他單位","請於右方填寫您的單位名稱 →","")</f>
        <v/>
      </c>
      <c r="B4" s="222"/>
      <c r="C4" s="222"/>
      <c r="D4" s="222"/>
      <c r="E4" s="117"/>
      <c r="F4" s="117"/>
      <c r="L4" s="113">
        <f>便當統計表!H7</f>
        <v>0</v>
      </c>
      <c r="M4" s="109">
        <f>便當統計表!I7</f>
        <v>0</v>
      </c>
    </row>
    <row r="5" spans="1:13" ht="27.5" thickBot="1" x14ac:dyDescent="0.45">
      <c r="A5" s="148" t="s">
        <v>132</v>
      </c>
      <c r="B5" s="148"/>
      <c r="C5" s="149"/>
      <c r="D5" s="150"/>
      <c r="E5" s="149"/>
      <c r="F5" s="149"/>
      <c r="G5" s="149"/>
      <c r="M5" s="110" t="s">
        <v>102</v>
      </c>
    </row>
    <row r="6" spans="1:13" ht="2.5" customHeight="1" thickBot="1" x14ac:dyDescent="0.3">
      <c r="A6" s="157"/>
      <c r="B6" s="157"/>
    </row>
    <row r="7" spans="1:13" ht="19.5" x14ac:dyDescent="0.4">
      <c r="A7" s="158"/>
      <c r="B7" s="159" t="s">
        <v>128</v>
      </c>
      <c r="C7" s="159" t="s">
        <v>135</v>
      </c>
      <c r="D7" s="160" t="s">
        <v>129</v>
      </c>
    </row>
    <row r="8" spans="1:13" ht="27.65" customHeight="1" x14ac:dyDescent="0.4">
      <c r="A8" s="167" t="s">
        <v>127</v>
      </c>
      <c r="B8" s="186"/>
      <c r="C8" s="187"/>
      <c r="D8" s="169"/>
    </row>
    <row r="9" spans="1:13" ht="27.65" customHeight="1" x14ac:dyDescent="0.4">
      <c r="A9" s="167" t="s">
        <v>126</v>
      </c>
      <c r="B9" s="186"/>
      <c r="C9" s="187"/>
      <c r="D9" s="169"/>
    </row>
    <row r="10" spans="1:13" ht="27.65" customHeight="1" thickBot="1" x14ac:dyDescent="0.45">
      <c r="A10" s="168" t="s">
        <v>125</v>
      </c>
      <c r="B10" s="188"/>
      <c r="C10" s="189"/>
      <c r="D10" s="170"/>
      <c r="I10" s="171" t="s">
        <v>133</v>
      </c>
      <c r="J10" s="156"/>
    </row>
    <row r="11" spans="1:13" ht="5.5" customHeight="1" thickBot="1" x14ac:dyDescent="0.3">
      <c r="A11" s="157"/>
      <c r="B11" s="157"/>
    </row>
    <row r="12" spans="1:13" ht="54" x14ac:dyDescent="0.4">
      <c r="A12" s="161" t="s">
        <v>130</v>
      </c>
      <c r="B12" s="162" t="s">
        <v>112</v>
      </c>
      <c r="C12" s="162" t="s">
        <v>113</v>
      </c>
      <c r="D12" s="163" t="s">
        <v>76</v>
      </c>
      <c r="E12" s="164" t="s">
        <v>115</v>
      </c>
      <c r="F12" s="165" t="s">
        <v>122</v>
      </c>
      <c r="G12" s="166" t="s">
        <v>114</v>
      </c>
      <c r="I12" s="172" t="s">
        <v>128</v>
      </c>
      <c r="J12" s="166" t="s">
        <v>62</v>
      </c>
    </row>
    <row r="13" spans="1:13" ht="17" x14ac:dyDescent="0.4">
      <c r="A13" s="177" t="s">
        <v>131</v>
      </c>
      <c r="B13" s="179"/>
      <c r="C13" s="179"/>
      <c r="D13" s="119"/>
      <c r="E13" s="180"/>
      <c r="F13" s="181"/>
      <c r="G13" s="169"/>
      <c r="I13" s="200"/>
      <c r="J13" s="169"/>
    </row>
    <row r="14" spans="1:13" ht="17" x14ac:dyDescent="0.4">
      <c r="A14" s="177" t="s">
        <v>131</v>
      </c>
      <c r="B14" s="190"/>
      <c r="C14" s="182"/>
      <c r="D14" s="120"/>
      <c r="E14" s="180"/>
      <c r="F14" s="180"/>
      <c r="G14" s="169"/>
      <c r="I14" s="200"/>
      <c r="J14" s="169"/>
    </row>
    <row r="15" spans="1:13" ht="17" x14ac:dyDescent="0.4">
      <c r="A15" s="177" t="s">
        <v>131</v>
      </c>
      <c r="B15" s="179"/>
      <c r="C15" s="182"/>
      <c r="D15" s="120"/>
      <c r="E15" s="180"/>
      <c r="F15" s="180"/>
      <c r="G15" s="169"/>
      <c r="I15" s="200"/>
      <c r="J15" s="169"/>
    </row>
    <row r="16" spans="1:13" ht="17" x14ac:dyDescent="0.4">
      <c r="A16" s="177" t="s">
        <v>131</v>
      </c>
      <c r="B16" s="179"/>
      <c r="C16" s="182"/>
      <c r="D16" s="120"/>
      <c r="E16" s="180"/>
      <c r="F16" s="180"/>
      <c r="G16" s="169"/>
      <c r="I16" s="200"/>
      <c r="J16" s="169"/>
    </row>
    <row r="17" spans="1:10" ht="17" x14ac:dyDescent="0.4">
      <c r="A17" s="177" t="s">
        <v>131</v>
      </c>
      <c r="B17" s="179"/>
      <c r="C17" s="182"/>
      <c r="D17" s="120"/>
      <c r="E17" s="180"/>
      <c r="F17" s="180"/>
      <c r="G17" s="169"/>
      <c r="I17" s="200"/>
      <c r="J17" s="169"/>
    </row>
    <row r="18" spans="1:10" ht="17" x14ac:dyDescent="0.4">
      <c r="A18" s="177" t="s">
        <v>131</v>
      </c>
      <c r="B18" s="179"/>
      <c r="C18" s="182"/>
      <c r="D18" s="120"/>
      <c r="E18" s="180"/>
      <c r="F18" s="180"/>
      <c r="G18" s="169"/>
      <c r="I18" s="200"/>
      <c r="J18" s="169"/>
    </row>
    <row r="19" spans="1:10" ht="17" x14ac:dyDescent="0.4">
      <c r="A19" s="177" t="s">
        <v>131</v>
      </c>
      <c r="B19" s="179"/>
      <c r="C19" s="182"/>
      <c r="D19" s="120"/>
      <c r="E19" s="180"/>
      <c r="F19" s="180"/>
      <c r="G19" s="169"/>
      <c r="I19" s="200"/>
      <c r="J19" s="169"/>
    </row>
    <row r="20" spans="1:10" ht="17" x14ac:dyDescent="0.4">
      <c r="A20" s="177" t="s">
        <v>131</v>
      </c>
      <c r="B20" s="179"/>
      <c r="C20" s="182"/>
      <c r="D20" s="120"/>
      <c r="E20" s="180"/>
      <c r="F20" s="180"/>
      <c r="G20" s="169"/>
      <c r="I20" s="200"/>
      <c r="J20" s="169"/>
    </row>
    <row r="21" spans="1:10" ht="17" x14ac:dyDescent="0.4">
      <c r="A21" s="177" t="s">
        <v>131</v>
      </c>
      <c r="B21" s="179"/>
      <c r="C21" s="182"/>
      <c r="D21" s="120"/>
      <c r="E21" s="180"/>
      <c r="F21" s="180"/>
      <c r="G21" s="169"/>
      <c r="I21" s="200"/>
      <c r="J21" s="169"/>
    </row>
    <row r="22" spans="1:10" ht="17" x14ac:dyDescent="0.4">
      <c r="A22" s="177" t="s">
        <v>131</v>
      </c>
      <c r="B22" s="179"/>
      <c r="C22" s="182"/>
      <c r="D22" s="120"/>
      <c r="E22" s="180"/>
      <c r="F22" s="180"/>
      <c r="G22" s="169"/>
      <c r="I22" s="200"/>
      <c r="J22" s="169"/>
    </row>
    <row r="23" spans="1:10" ht="17" x14ac:dyDescent="0.4">
      <c r="A23" s="177" t="s">
        <v>131</v>
      </c>
      <c r="B23" s="179"/>
      <c r="C23" s="182"/>
      <c r="D23" s="120"/>
      <c r="E23" s="180"/>
      <c r="F23" s="180"/>
      <c r="G23" s="169"/>
      <c r="I23" s="200"/>
      <c r="J23" s="169"/>
    </row>
    <row r="24" spans="1:10" ht="17" x14ac:dyDescent="0.4">
      <c r="A24" s="177" t="s">
        <v>131</v>
      </c>
      <c r="B24" s="179"/>
      <c r="C24" s="182"/>
      <c r="D24" s="120"/>
      <c r="E24" s="180"/>
      <c r="F24" s="180"/>
      <c r="G24" s="169"/>
      <c r="I24" s="200"/>
      <c r="J24" s="169"/>
    </row>
    <row r="25" spans="1:10" ht="17" x14ac:dyDescent="0.4">
      <c r="A25" s="177" t="s">
        <v>131</v>
      </c>
      <c r="B25" s="179"/>
      <c r="C25" s="182"/>
      <c r="D25" s="120"/>
      <c r="E25" s="180"/>
      <c r="F25" s="180"/>
      <c r="G25" s="169"/>
      <c r="I25" s="200"/>
      <c r="J25" s="169"/>
    </row>
    <row r="26" spans="1:10" ht="17" x14ac:dyDescent="0.4">
      <c r="A26" s="177" t="s">
        <v>131</v>
      </c>
      <c r="B26" s="179"/>
      <c r="C26" s="182"/>
      <c r="D26" s="120"/>
      <c r="E26" s="180"/>
      <c r="F26" s="180"/>
      <c r="G26" s="169"/>
      <c r="I26" s="200"/>
      <c r="J26" s="169"/>
    </row>
    <row r="27" spans="1:10" ht="17" x14ac:dyDescent="0.4">
      <c r="A27" s="177" t="s">
        <v>131</v>
      </c>
      <c r="B27" s="179"/>
      <c r="C27" s="182"/>
      <c r="D27" s="120"/>
      <c r="E27" s="180"/>
      <c r="F27" s="180"/>
      <c r="G27" s="169"/>
      <c r="I27" s="200"/>
      <c r="J27" s="169"/>
    </row>
    <row r="28" spans="1:10" ht="17" x14ac:dyDescent="0.4">
      <c r="A28" s="177" t="s">
        <v>131</v>
      </c>
      <c r="B28" s="179"/>
      <c r="C28" s="182"/>
      <c r="D28" s="120"/>
      <c r="E28" s="180"/>
      <c r="F28" s="180"/>
      <c r="G28" s="169"/>
      <c r="I28" s="200"/>
      <c r="J28" s="169"/>
    </row>
    <row r="29" spans="1:10" ht="17" x14ac:dyDescent="0.4">
      <c r="A29" s="177" t="s">
        <v>131</v>
      </c>
      <c r="B29" s="179"/>
      <c r="C29" s="182"/>
      <c r="D29" s="120"/>
      <c r="E29" s="180"/>
      <c r="F29" s="180"/>
      <c r="G29" s="169"/>
      <c r="I29" s="200"/>
      <c r="J29" s="169"/>
    </row>
    <row r="30" spans="1:10" ht="17" x14ac:dyDescent="0.4">
      <c r="A30" s="177" t="s">
        <v>131</v>
      </c>
      <c r="B30" s="179"/>
      <c r="C30" s="182"/>
      <c r="D30" s="120"/>
      <c r="E30" s="180"/>
      <c r="F30" s="180"/>
      <c r="G30" s="169"/>
      <c r="I30" s="200"/>
      <c r="J30" s="169"/>
    </row>
    <row r="31" spans="1:10" ht="17" x14ac:dyDescent="0.4">
      <c r="A31" s="177" t="s">
        <v>131</v>
      </c>
      <c r="B31" s="179"/>
      <c r="C31" s="182"/>
      <c r="D31" s="120"/>
      <c r="E31" s="180"/>
      <c r="F31" s="180"/>
      <c r="G31" s="169"/>
      <c r="I31" s="200"/>
      <c r="J31" s="169"/>
    </row>
    <row r="32" spans="1:10" ht="17" x14ac:dyDescent="0.4">
      <c r="A32" s="177" t="s">
        <v>131</v>
      </c>
      <c r="B32" s="179"/>
      <c r="C32" s="182"/>
      <c r="D32" s="120"/>
      <c r="E32" s="180"/>
      <c r="F32" s="180"/>
      <c r="G32" s="169"/>
      <c r="I32" s="200"/>
      <c r="J32" s="169"/>
    </row>
    <row r="33" spans="1:10" ht="17" x14ac:dyDescent="0.4">
      <c r="A33" s="177" t="s">
        <v>131</v>
      </c>
      <c r="B33" s="179"/>
      <c r="C33" s="182"/>
      <c r="D33" s="120"/>
      <c r="E33" s="180"/>
      <c r="F33" s="180"/>
      <c r="G33" s="169"/>
      <c r="I33" s="200"/>
      <c r="J33" s="169"/>
    </row>
    <row r="34" spans="1:10" ht="17" x14ac:dyDescent="0.4">
      <c r="A34" s="177" t="s">
        <v>131</v>
      </c>
      <c r="B34" s="179"/>
      <c r="C34" s="182"/>
      <c r="D34" s="120"/>
      <c r="E34" s="180"/>
      <c r="F34" s="180"/>
      <c r="G34" s="169"/>
      <c r="I34" s="200"/>
      <c r="J34" s="169"/>
    </row>
    <row r="35" spans="1:10" ht="17" x14ac:dyDescent="0.4">
      <c r="A35" s="177" t="s">
        <v>131</v>
      </c>
      <c r="B35" s="179"/>
      <c r="C35" s="182"/>
      <c r="D35" s="120"/>
      <c r="E35" s="180"/>
      <c r="F35" s="180"/>
      <c r="G35" s="169"/>
      <c r="I35" s="200"/>
      <c r="J35" s="169"/>
    </row>
    <row r="36" spans="1:10" ht="17" x14ac:dyDescent="0.4">
      <c r="A36" s="177" t="s">
        <v>131</v>
      </c>
      <c r="B36" s="179"/>
      <c r="C36" s="182"/>
      <c r="D36" s="120"/>
      <c r="E36" s="180"/>
      <c r="F36" s="180"/>
      <c r="G36" s="169"/>
      <c r="I36" s="200"/>
      <c r="J36" s="169"/>
    </row>
    <row r="37" spans="1:10" ht="17" x14ac:dyDescent="0.4">
      <c r="A37" s="177" t="s">
        <v>131</v>
      </c>
      <c r="B37" s="179"/>
      <c r="C37" s="182"/>
      <c r="D37" s="120"/>
      <c r="E37" s="180"/>
      <c r="F37" s="180"/>
      <c r="G37" s="169"/>
      <c r="I37" s="200"/>
      <c r="J37" s="169"/>
    </row>
    <row r="38" spans="1:10" ht="17" x14ac:dyDescent="0.4">
      <c r="A38" s="177" t="s">
        <v>131</v>
      </c>
      <c r="B38" s="179"/>
      <c r="C38" s="182"/>
      <c r="D38" s="120"/>
      <c r="E38" s="180"/>
      <c r="F38" s="180"/>
      <c r="G38" s="169"/>
      <c r="I38" s="200"/>
      <c r="J38" s="169"/>
    </row>
    <row r="39" spans="1:10" ht="17" x14ac:dyDescent="0.4">
      <c r="A39" s="177" t="s">
        <v>131</v>
      </c>
      <c r="B39" s="179"/>
      <c r="C39" s="182"/>
      <c r="D39" s="120"/>
      <c r="E39" s="180"/>
      <c r="F39" s="180"/>
      <c r="G39" s="169"/>
      <c r="I39" s="200"/>
      <c r="J39" s="169"/>
    </row>
    <row r="40" spans="1:10" ht="17" x14ac:dyDescent="0.4">
      <c r="A40" s="177" t="s">
        <v>131</v>
      </c>
      <c r="B40" s="179"/>
      <c r="C40" s="182"/>
      <c r="D40" s="120"/>
      <c r="E40" s="180"/>
      <c r="F40" s="180"/>
      <c r="G40" s="169"/>
      <c r="I40" s="200"/>
      <c r="J40" s="169"/>
    </row>
    <row r="41" spans="1:10" ht="17" x14ac:dyDescent="0.4">
      <c r="A41" s="177" t="s">
        <v>131</v>
      </c>
      <c r="B41" s="179"/>
      <c r="C41" s="182"/>
      <c r="D41" s="120"/>
      <c r="E41" s="180"/>
      <c r="F41" s="180"/>
      <c r="G41" s="169"/>
      <c r="I41" s="200"/>
      <c r="J41" s="169"/>
    </row>
    <row r="42" spans="1:10" ht="17" x14ac:dyDescent="0.4">
      <c r="A42" s="177" t="s">
        <v>131</v>
      </c>
      <c r="B42" s="179"/>
      <c r="C42" s="182"/>
      <c r="D42" s="120"/>
      <c r="E42" s="180"/>
      <c r="F42" s="180"/>
      <c r="G42" s="169"/>
      <c r="I42" s="200"/>
      <c r="J42" s="169"/>
    </row>
    <row r="43" spans="1:10" ht="17" x14ac:dyDescent="0.4">
      <c r="A43" s="177" t="s">
        <v>131</v>
      </c>
      <c r="B43" s="179"/>
      <c r="C43" s="182"/>
      <c r="D43" s="120"/>
      <c r="E43" s="180"/>
      <c r="F43" s="180"/>
      <c r="G43" s="169"/>
      <c r="I43" s="200"/>
      <c r="J43" s="169"/>
    </row>
    <row r="44" spans="1:10" ht="17" x14ac:dyDescent="0.4">
      <c r="A44" s="177" t="s">
        <v>131</v>
      </c>
      <c r="B44" s="179"/>
      <c r="C44" s="182"/>
      <c r="D44" s="120"/>
      <c r="E44" s="180"/>
      <c r="F44" s="180"/>
      <c r="G44" s="169"/>
      <c r="I44" s="200"/>
      <c r="J44" s="169"/>
    </row>
    <row r="45" spans="1:10" ht="17" x14ac:dyDescent="0.4">
      <c r="A45" s="177" t="s">
        <v>131</v>
      </c>
      <c r="B45" s="179"/>
      <c r="C45" s="182"/>
      <c r="D45" s="120"/>
      <c r="E45" s="180"/>
      <c r="F45" s="180"/>
      <c r="G45" s="169"/>
      <c r="I45" s="200"/>
      <c r="J45" s="169"/>
    </row>
    <row r="46" spans="1:10" ht="17" x14ac:dyDescent="0.4">
      <c r="A46" s="177" t="s">
        <v>131</v>
      </c>
      <c r="B46" s="179"/>
      <c r="C46" s="182"/>
      <c r="D46" s="120"/>
      <c r="E46" s="180"/>
      <c r="F46" s="180"/>
      <c r="G46" s="169"/>
      <c r="I46" s="200"/>
      <c r="J46" s="169"/>
    </row>
    <row r="47" spans="1:10" ht="17" x14ac:dyDescent="0.4">
      <c r="A47" s="177" t="s">
        <v>131</v>
      </c>
      <c r="B47" s="179"/>
      <c r="C47" s="182"/>
      <c r="D47" s="120"/>
      <c r="E47" s="180"/>
      <c r="F47" s="180"/>
      <c r="G47" s="169"/>
      <c r="I47" s="200"/>
      <c r="J47" s="169"/>
    </row>
    <row r="48" spans="1:10" ht="17" x14ac:dyDescent="0.4">
      <c r="A48" s="177" t="s">
        <v>131</v>
      </c>
      <c r="B48" s="179"/>
      <c r="C48" s="182"/>
      <c r="D48" s="120"/>
      <c r="E48" s="180"/>
      <c r="F48" s="180"/>
      <c r="G48" s="169"/>
      <c r="I48" s="200"/>
      <c r="J48" s="169"/>
    </row>
    <row r="49" spans="1:10" ht="17" x14ac:dyDescent="0.4">
      <c r="A49" s="177" t="s">
        <v>131</v>
      </c>
      <c r="B49" s="179"/>
      <c r="C49" s="182"/>
      <c r="D49" s="120"/>
      <c r="E49" s="180"/>
      <c r="F49" s="180"/>
      <c r="G49" s="169"/>
      <c r="I49" s="200"/>
      <c r="J49" s="169"/>
    </row>
    <row r="50" spans="1:10" ht="17" x14ac:dyDescent="0.4">
      <c r="A50" s="177" t="s">
        <v>131</v>
      </c>
      <c r="B50" s="179"/>
      <c r="C50" s="182"/>
      <c r="D50" s="120"/>
      <c r="E50" s="180"/>
      <c r="F50" s="180"/>
      <c r="G50" s="169"/>
      <c r="I50" s="200"/>
      <c r="J50" s="169"/>
    </row>
    <row r="51" spans="1:10" ht="17" x14ac:dyDescent="0.4">
      <c r="A51" s="177" t="s">
        <v>131</v>
      </c>
      <c r="B51" s="179"/>
      <c r="C51" s="182"/>
      <c r="D51" s="120"/>
      <c r="E51" s="180"/>
      <c r="F51" s="180"/>
      <c r="G51" s="169"/>
      <c r="I51" s="200"/>
      <c r="J51" s="169"/>
    </row>
    <row r="52" spans="1:10" ht="17" x14ac:dyDescent="0.4">
      <c r="A52" s="177" t="s">
        <v>131</v>
      </c>
      <c r="B52" s="179"/>
      <c r="C52" s="182"/>
      <c r="D52" s="120"/>
      <c r="E52" s="180"/>
      <c r="F52" s="180"/>
      <c r="G52" s="169"/>
      <c r="I52" s="200"/>
      <c r="J52" s="169"/>
    </row>
    <row r="53" spans="1:10" ht="17" x14ac:dyDescent="0.4">
      <c r="A53" s="177" t="s">
        <v>131</v>
      </c>
      <c r="B53" s="179"/>
      <c r="C53" s="182"/>
      <c r="D53" s="120"/>
      <c r="E53" s="180"/>
      <c r="F53" s="180"/>
      <c r="G53" s="169"/>
      <c r="I53" s="200"/>
      <c r="J53" s="169"/>
    </row>
    <row r="54" spans="1:10" ht="17" x14ac:dyDescent="0.4">
      <c r="A54" s="177" t="s">
        <v>131</v>
      </c>
      <c r="B54" s="179"/>
      <c r="C54" s="182"/>
      <c r="D54" s="120"/>
      <c r="E54" s="180"/>
      <c r="F54" s="180"/>
      <c r="G54" s="169"/>
      <c r="I54" s="200"/>
      <c r="J54" s="169"/>
    </row>
    <row r="55" spans="1:10" ht="17" x14ac:dyDescent="0.4">
      <c r="A55" s="177" t="s">
        <v>131</v>
      </c>
      <c r="B55" s="179"/>
      <c r="C55" s="182"/>
      <c r="D55" s="120"/>
      <c r="E55" s="180"/>
      <c r="F55" s="180"/>
      <c r="G55" s="169"/>
      <c r="I55" s="200"/>
      <c r="J55" s="169"/>
    </row>
    <row r="56" spans="1:10" ht="17" x14ac:dyDescent="0.4">
      <c r="A56" s="177" t="s">
        <v>131</v>
      </c>
      <c r="B56" s="179"/>
      <c r="C56" s="182"/>
      <c r="D56" s="120"/>
      <c r="E56" s="180"/>
      <c r="F56" s="180"/>
      <c r="G56" s="169"/>
      <c r="I56" s="200"/>
      <c r="J56" s="169"/>
    </row>
    <row r="57" spans="1:10" ht="17" x14ac:dyDescent="0.4">
      <c r="A57" s="177" t="s">
        <v>131</v>
      </c>
      <c r="B57" s="179"/>
      <c r="C57" s="182"/>
      <c r="D57" s="120"/>
      <c r="E57" s="180"/>
      <c r="F57" s="180"/>
      <c r="G57" s="169"/>
      <c r="I57" s="200"/>
      <c r="J57" s="169"/>
    </row>
    <row r="58" spans="1:10" ht="17" x14ac:dyDescent="0.4">
      <c r="A58" s="177" t="s">
        <v>131</v>
      </c>
      <c r="B58" s="179"/>
      <c r="C58" s="182"/>
      <c r="D58" s="120"/>
      <c r="E58" s="180"/>
      <c r="F58" s="180"/>
      <c r="G58" s="169"/>
      <c r="I58" s="200"/>
      <c r="J58" s="169"/>
    </row>
    <row r="59" spans="1:10" ht="17" x14ac:dyDescent="0.4">
      <c r="A59" s="177" t="s">
        <v>131</v>
      </c>
      <c r="B59" s="179"/>
      <c r="C59" s="182"/>
      <c r="D59" s="120"/>
      <c r="E59" s="180"/>
      <c r="F59" s="180"/>
      <c r="G59" s="169"/>
      <c r="I59" s="200"/>
      <c r="J59" s="169"/>
    </row>
    <row r="60" spans="1:10" ht="17" x14ac:dyDescent="0.4">
      <c r="A60" s="177" t="s">
        <v>131</v>
      </c>
      <c r="B60" s="179"/>
      <c r="C60" s="182"/>
      <c r="D60" s="120"/>
      <c r="E60" s="180"/>
      <c r="F60" s="180"/>
      <c r="G60" s="169"/>
      <c r="I60" s="200"/>
      <c r="J60" s="169"/>
    </row>
    <row r="61" spans="1:10" ht="17" x14ac:dyDescent="0.4">
      <c r="A61" s="177" t="s">
        <v>131</v>
      </c>
      <c r="B61" s="179"/>
      <c r="C61" s="182"/>
      <c r="D61" s="120"/>
      <c r="E61" s="180"/>
      <c r="F61" s="180"/>
      <c r="G61" s="169"/>
      <c r="I61" s="200"/>
      <c r="J61" s="169"/>
    </row>
    <row r="62" spans="1:10" ht="17" x14ac:dyDescent="0.4">
      <c r="A62" s="177" t="s">
        <v>131</v>
      </c>
      <c r="B62" s="179"/>
      <c r="C62" s="182"/>
      <c r="D62" s="120"/>
      <c r="E62" s="180"/>
      <c r="F62" s="180"/>
      <c r="G62" s="169"/>
      <c r="I62" s="200"/>
      <c r="J62" s="169"/>
    </row>
    <row r="63" spans="1:10" ht="17" x14ac:dyDescent="0.4">
      <c r="A63" s="177" t="s">
        <v>131</v>
      </c>
      <c r="B63" s="179"/>
      <c r="C63" s="182"/>
      <c r="D63" s="120"/>
      <c r="E63" s="180"/>
      <c r="F63" s="180"/>
      <c r="G63" s="169"/>
      <c r="I63" s="200"/>
      <c r="J63" s="169"/>
    </row>
    <row r="64" spans="1:10" ht="17" x14ac:dyDescent="0.4">
      <c r="A64" s="177" t="s">
        <v>131</v>
      </c>
      <c r="B64" s="179"/>
      <c r="C64" s="182"/>
      <c r="D64" s="120"/>
      <c r="E64" s="180"/>
      <c r="F64" s="180"/>
      <c r="G64" s="169"/>
      <c r="I64" s="200"/>
      <c r="J64" s="169"/>
    </row>
    <row r="65" spans="1:10" ht="17" x14ac:dyDescent="0.4">
      <c r="A65" s="177" t="s">
        <v>131</v>
      </c>
      <c r="B65" s="179"/>
      <c r="C65" s="182"/>
      <c r="D65" s="120"/>
      <c r="E65" s="180"/>
      <c r="F65" s="180"/>
      <c r="G65" s="169"/>
      <c r="I65" s="200"/>
      <c r="J65" s="169"/>
    </row>
    <row r="66" spans="1:10" ht="17" x14ac:dyDescent="0.4">
      <c r="A66" s="177" t="s">
        <v>131</v>
      </c>
      <c r="B66" s="179"/>
      <c r="C66" s="182"/>
      <c r="D66" s="120"/>
      <c r="E66" s="180"/>
      <c r="F66" s="180"/>
      <c r="G66" s="169"/>
      <c r="I66" s="200"/>
      <c r="J66" s="169"/>
    </row>
    <row r="67" spans="1:10" ht="17" x14ac:dyDescent="0.4">
      <c r="A67" s="177" t="s">
        <v>131</v>
      </c>
      <c r="B67" s="179"/>
      <c r="C67" s="182"/>
      <c r="D67" s="120"/>
      <c r="E67" s="180"/>
      <c r="F67" s="180"/>
      <c r="G67" s="169"/>
      <c r="I67" s="200"/>
      <c r="J67" s="169"/>
    </row>
    <row r="68" spans="1:10" ht="17" x14ac:dyDescent="0.4">
      <c r="A68" s="177" t="s">
        <v>131</v>
      </c>
      <c r="B68" s="179"/>
      <c r="C68" s="182"/>
      <c r="D68" s="120"/>
      <c r="E68" s="180"/>
      <c r="F68" s="180"/>
      <c r="G68" s="169"/>
      <c r="I68" s="200"/>
      <c r="J68" s="169"/>
    </row>
    <row r="69" spans="1:10" ht="17" x14ac:dyDescent="0.4">
      <c r="A69" s="177" t="s">
        <v>131</v>
      </c>
      <c r="B69" s="179"/>
      <c r="C69" s="182"/>
      <c r="D69" s="120"/>
      <c r="E69" s="180"/>
      <c r="F69" s="180"/>
      <c r="G69" s="169"/>
      <c r="I69" s="200"/>
      <c r="J69" s="169"/>
    </row>
    <row r="70" spans="1:10" ht="17" x14ac:dyDescent="0.4">
      <c r="A70" s="177" t="s">
        <v>131</v>
      </c>
      <c r="B70" s="179"/>
      <c r="C70" s="182"/>
      <c r="D70" s="120"/>
      <c r="E70" s="180"/>
      <c r="F70" s="180"/>
      <c r="G70" s="169"/>
      <c r="I70" s="200"/>
      <c r="J70" s="169"/>
    </row>
    <row r="71" spans="1:10" ht="17" x14ac:dyDescent="0.4">
      <c r="A71" s="177" t="s">
        <v>131</v>
      </c>
      <c r="B71" s="179"/>
      <c r="C71" s="182"/>
      <c r="D71" s="120"/>
      <c r="E71" s="180"/>
      <c r="F71" s="180"/>
      <c r="G71" s="169"/>
      <c r="I71" s="200"/>
      <c r="J71" s="169"/>
    </row>
    <row r="72" spans="1:10" ht="17" x14ac:dyDescent="0.4">
      <c r="A72" s="177" t="s">
        <v>131</v>
      </c>
      <c r="B72" s="179"/>
      <c r="C72" s="182"/>
      <c r="D72" s="120"/>
      <c r="E72" s="180"/>
      <c r="F72" s="180"/>
      <c r="G72" s="169"/>
      <c r="I72" s="200"/>
      <c r="J72" s="169"/>
    </row>
    <row r="73" spans="1:10" ht="17" x14ac:dyDescent="0.4">
      <c r="A73" s="177" t="s">
        <v>131</v>
      </c>
      <c r="B73" s="179"/>
      <c r="C73" s="182"/>
      <c r="D73" s="120"/>
      <c r="E73" s="180"/>
      <c r="F73" s="180"/>
      <c r="G73" s="169"/>
      <c r="I73" s="200"/>
      <c r="J73" s="169"/>
    </row>
    <row r="74" spans="1:10" ht="17" x14ac:dyDescent="0.4">
      <c r="A74" s="177" t="s">
        <v>131</v>
      </c>
      <c r="B74" s="179"/>
      <c r="C74" s="182"/>
      <c r="D74" s="120"/>
      <c r="E74" s="180"/>
      <c r="F74" s="180"/>
      <c r="G74" s="169"/>
      <c r="I74" s="200"/>
      <c r="J74" s="169"/>
    </row>
    <row r="75" spans="1:10" ht="17" x14ac:dyDescent="0.4">
      <c r="A75" s="177" t="s">
        <v>131</v>
      </c>
      <c r="B75" s="179"/>
      <c r="C75" s="182"/>
      <c r="D75" s="120"/>
      <c r="E75" s="180"/>
      <c r="F75" s="180"/>
      <c r="G75" s="169"/>
      <c r="I75" s="200"/>
      <c r="J75" s="169"/>
    </row>
    <row r="76" spans="1:10" ht="17" x14ac:dyDescent="0.4">
      <c r="A76" s="177" t="s">
        <v>131</v>
      </c>
      <c r="B76" s="179"/>
      <c r="C76" s="182"/>
      <c r="D76" s="120"/>
      <c r="E76" s="180"/>
      <c r="F76" s="180"/>
      <c r="G76" s="169"/>
      <c r="I76" s="200"/>
      <c r="J76" s="169"/>
    </row>
    <row r="77" spans="1:10" ht="17" x14ac:dyDescent="0.4">
      <c r="A77" s="177" t="s">
        <v>131</v>
      </c>
      <c r="B77" s="179"/>
      <c r="C77" s="182"/>
      <c r="D77" s="120"/>
      <c r="E77" s="180"/>
      <c r="F77" s="180"/>
      <c r="G77" s="169"/>
      <c r="I77" s="200"/>
      <c r="J77" s="169"/>
    </row>
    <row r="78" spans="1:10" ht="17" x14ac:dyDescent="0.4">
      <c r="A78" s="177" t="s">
        <v>131</v>
      </c>
      <c r="B78" s="179"/>
      <c r="C78" s="182"/>
      <c r="D78" s="120"/>
      <c r="E78" s="180"/>
      <c r="F78" s="180"/>
      <c r="G78" s="169"/>
      <c r="I78" s="200"/>
      <c r="J78" s="169"/>
    </row>
    <row r="79" spans="1:10" ht="17" x14ac:dyDescent="0.4">
      <c r="A79" s="177" t="s">
        <v>131</v>
      </c>
      <c r="B79" s="179"/>
      <c r="C79" s="182"/>
      <c r="D79" s="120"/>
      <c r="E79" s="180"/>
      <c r="F79" s="180"/>
      <c r="G79" s="169"/>
      <c r="I79" s="200"/>
      <c r="J79" s="169"/>
    </row>
    <row r="80" spans="1:10" ht="17" x14ac:dyDescent="0.4">
      <c r="A80" s="177" t="s">
        <v>131</v>
      </c>
      <c r="B80" s="179"/>
      <c r="C80" s="182"/>
      <c r="D80" s="120"/>
      <c r="E80" s="180"/>
      <c r="F80" s="180"/>
      <c r="G80" s="169"/>
      <c r="I80" s="200"/>
      <c r="J80" s="169"/>
    </row>
    <row r="81" spans="1:10" ht="17" x14ac:dyDescent="0.4">
      <c r="A81" s="177" t="s">
        <v>131</v>
      </c>
      <c r="B81" s="179"/>
      <c r="C81" s="182"/>
      <c r="D81" s="120"/>
      <c r="E81" s="180"/>
      <c r="F81" s="180"/>
      <c r="G81" s="169"/>
      <c r="I81" s="200"/>
      <c r="J81" s="169"/>
    </row>
    <row r="82" spans="1:10" ht="17" x14ac:dyDescent="0.4">
      <c r="A82" s="177" t="s">
        <v>131</v>
      </c>
      <c r="B82" s="179"/>
      <c r="C82" s="182"/>
      <c r="D82" s="120"/>
      <c r="E82" s="180"/>
      <c r="F82" s="180"/>
      <c r="G82" s="169"/>
      <c r="I82" s="200"/>
      <c r="J82" s="169"/>
    </row>
    <row r="83" spans="1:10" ht="17" x14ac:dyDescent="0.4">
      <c r="A83" s="177" t="s">
        <v>131</v>
      </c>
      <c r="B83" s="179"/>
      <c r="C83" s="182"/>
      <c r="D83" s="120"/>
      <c r="E83" s="180"/>
      <c r="F83" s="180"/>
      <c r="G83" s="169"/>
      <c r="I83" s="200"/>
      <c r="J83" s="169"/>
    </row>
    <row r="84" spans="1:10" ht="17" x14ac:dyDescent="0.4">
      <c r="A84" s="177" t="s">
        <v>131</v>
      </c>
      <c r="B84" s="179"/>
      <c r="C84" s="182"/>
      <c r="D84" s="120"/>
      <c r="E84" s="180"/>
      <c r="F84" s="180"/>
      <c r="G84" s="169"/>
      <c r="I84" s="200"/>
      <c r="J84" s="169"/>
    </row>
    <row r="85" spans="1:10" ht="17" x14ac:dyDescent="0.4">
      <c r="A85" s="177" t="s">
        <v>131</v>
      </c>
      <c r="B85" s="179"/>
      <c r="C85" s="182"/>
      <c r="D85" s="120"/>
      <c r="E85" s="180"/>
      <c r="F85" s="180"/>
      <c r="G85" s="169"/>
      <c r="I85" s="200"/>
      <c r="J85" s="169"/>
    </row>
    <row r="86" spans="1:10" ht="17" x14ac:dyDescent="0.4">
      <c r="A86" s="177" t="s">
        <v>131</v>
      </c>
      <c r="B86" s="179"/>
      <c r="C86" s="182"/>
      <c r="D86" s="120"/>
      <c r="E86" s="180"/>
      <c r="F86" s="180"/>
      <c r="G86" s="169"/>
      <c r="I86" s="200"/>
      <c r="J86" s="169"/>
    </row>
    <row r="87" spans="1:10" ht="17" x14ac:dyDescent="0.4">
      <c r="A87" s="177" t="s">
        <v>131</v>
      </c>
      <c r="B87" s="179"/>
      <c r="C87" s="182"/>
      <c r="D87" s="120"/>
      <c r="E87" s="180"/>
      <c r="F87" s="180"/>
      <c r="G87" s="169"/>
      <c r="I87" s="200"/>
      <c r="J87" s="169"/>
    </row>
    <row r="88" spans="1:10" ht="17" x14ac:dyDescent="0.4">
      <c r="A88" s="177" t="s">
        <v>131</v>
      </c>
      <c r="B88" s="179"/>
      <c r="C88" s="182"/>
      <c r="D88" s="120"/>
      <c r="E88" s="180"/>
      <c r="F88" s="180"/>
      <c r="G88" s="169"/>
      <c r="I88" s="200"/>
      <c r="J88" s="169"/>
    </row>
    <row r="89" spans="1:10" ht="17" x14ac:dyDescent="0.4">
      <c r="A89" s="177" t="s">
        <v>131</v>
      </c>
      <c r="B89" s="179"/>
      <c r="C89" s="182"/>
      <c r="D89" s="120"/>
      <c r="E89" s="180"/>
      <c r="F89" s="180"/>
      <c r="G89" s="169"/>
      <c r="I89" s="200"/>
      <c r="J89" s="169"/>
    </row>
    <row r="90" spans="1:10" ht="17" x14ac:dyDescent="0.4">
      <c r="A90" s="177" t="s">
        <v>131</v>
      </c>
      <c r="B90" s="179"/>
      <c r="C90" s="182"/>
      <c r="D90" s="120"/>
      <c r="E90" s="180"/>
      <c r="F90" s="180"/>
      <c r="G90" s="169"/>
      <c r="I90" s="200"/>
      <c r="J90" s="169"/>
    </row>
    <row r="91" spans="1:10" ht="17.5" thickBot="1" x14ac:dyDescent="0.45">
      <c r="A91" s="178" t="s">
        <v>131</v>
      </c>
      <c r="B91" s="183"/>
      <c r="C91" s="184"/>
      <c r="D91" s="121"/>
      <c r="E91" s="185"/>
      <c r="F91" s="185"/>
      <c r="G91" s="170"/>
      <c r="I91" s="201"/>
      <c r="J91" s="170"/>
    </row>
    <row r="92" spans="1:10" ht="17" x14ac:dyDescent="0.4">
      <c r="A92" s="114" t="s">
        <v>119</v>
      </c>
    </row>
  </sheetData>
  <sheetProtection algorithmName="SHA-512" hashValue="gUVZAjx+Q+XVKuz916Yzo+jysLy5L1wF8p0sot+D0EJ3hLSyzw/I/F+G0rR0+dj43/bvdR+Ilt4JptUNZ9yzMw==" saltValue="26gKTQuUw6agv56bynOSJQ==" spinCount="100000" sheet="1" objects="1" scenarios="1"/>
  <mergeCells count="3">
    <mergeCell ref="B3:D3"/>
    <mergeCell ref="B4:D4"/>
    <mergeCell ref="A1:G1"/>
  </mergeCells>
  <phoneticPr fontId="1" type="noConversion"/>
  <dataValidations count="7">
    <dataValidation type="list" allowBlank="1" showInputMessage="1" showErrorMessage="1" sqref="B3">
      <formula1>所屬單位</formula1>
    </dataValidation>
    <dataValidation type="list" showInputMessage="1" showErrorMessage="1" errorTitle="便當" error="請填寫資料，以便訂購便當事宜_x000a_" sqref="G13:G91 J13:J91">
      <formula1>"葷,素"</formula1>
    </dataValidation>
    <dataValidation type="date" allowBlank="1" showInputMessage="1" showErrorMessage="1" errorTitle="生日輸入格式" error="請輸入民國年/月/日_x000a_例如：民國34年5月7日，請填寫34/5/7" promptTitle="生日" prompt="請輸入生日，以判斷報名組別" sqref="D13:D91">
      <formula1>4019</formula1>
      <formula2>42916</formula2>
    </dataValidation>
    <dataValidation type="textLength" allowBlank="1" showInputMessage="1" showErrorMessage="1" errorTitle="請輸入完整身分證字號" error="第一個英文字母大寫，加後面9個數字，共計輸入長度為10" sqref="C13:C91">
      <formula1>10</formula1>
      <formula2>10</formula2>
    </dataValidation>
    <dataValidation type="list" allowBlank="1" showErrorMessage="1" errorTitle="生日輸入格式" error="請輸入民國年/月/日_x000a_例如：民國34年5月7日，請填寫34/5/7" promptTitle="生日" prompt="請輸入生日，以判斷報名組別" sqref="E13:E91">
      <formula1>"男,女"</formula1>
    </dataValidation>
    <dataValidation type="list" allowBlank="1" showInputMessage="1" showErrorMessage="1" sqref="F13:F91">
      <formula1>"會員,非會員"</formula1>
    </dataValidation>
    <dataValidation type="list" allowBlank="1" showInputMessage="1" showErrorMessage="1" sqref="D8:D10">
      <formula1>"葷,素"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62"/>
  <sheetViews>
    <sheetView topLeftCell="A67" workbookViewId="0">
      <selection activeCell="J8" sqref="J8"/>
    </sheetView>
  </sheetViews>
  <sheetFormatPr defaultRowHeight="17" x14ac:dyDescent="0.4"/>
  <cols>
    <col min="2" max="2" width="8.90625" style="99"/>
    <col min="4" max="4" width="9.6328125" bestFit="1" customWidth="1"/>
  </cols>
  <sheetData>
    <row r="2" spans="1:9" ht="16.5" x14ac:dyDescent="0.25">
      <c r="A2" t="str">
        <f>報名基本資料填寫!A8</f>
        <v>領隊</v>
      </c>
      <c r="B2" s="99">
        <f>報名基本資料填寫!B8</f>
        <v>0</v>
      </c>
      <c r="C2">
        <f>報名基本資料填寫!D8</f>
        <v>0</v>
      </c>
      <c r="D2">
        <f>IF(C2=0,0,COUNTIF($B2:$B$2,B2))</f>
        <v>0</v>
      </c>
      <c r="E2">
        <f>IF(D2=1,1,0)</f>
        <v>0</v>
      </c>
    </row>
    <row r="3" spans="1:9" ht="16.5" x14ac:dyDescent="0.25">
      <c r="A3" t="str">
        <f>報名基本資料填寫!A9</f>
        <v>教練</v>
      </c>
      <c r="B3" s="99">
        <f>報名基本資料填寫!B9</f>
        <v>0</v>
      </c>
      <c r="C3">
        <f>報名基本資料填寫!D9</f>
        <v>0</v>
      </c>
      <c r="D3">
        <f>IF(C3=0,0,COUNTIF($B$2:$B3,B3))</f>
        <v>0</v>
      </c>
      <c r="E3">
        <f t="shared" ref="E3:E66" si="0">IF(D3=1,1,0)</f>
        <v>0</v>
      </c>
    </row>
    <row r="4" spans="1:9" ht="16.5" x14ac:dyDescent="0.25">
      <c r="A4" s="173" t="str">
        <f>報名基本資料填寫!A10</f>
        <v>管理</v>
      </c>
      <c r="B4" s="174">
        <f>報名基本資料填寫!B10</f>
        <v>0</v>
      </c>
      <c r="C4" s="173">
        <f>報名基本資料填寫!D10</f>
        <v>0</v>
      </c>
      <c r="D4" s="173">
        <f>IF(C4=0,0,COUNTIF($B$2:$B4,B4))</f>
        <v>0</v>
      </c>
      <c r="E4" s="173">
        <f t="shared" si="0"/>
        <v>0</v>
      </c>
    </row>
    <row r="5" spans="1:9" x14ac:dyDescent="0.4">
      <c r="A5" t="str">
        <f>報名基本資料填寫!A13</f>
        <v>參賽人員</v>
      </c>
      <c r="B5" s="99">
        <f>報名基本資料填寫!B13</f>
        <v>0</v>
      </c>
      <c r="C5">
        <f>報名基本資料填寫!G13</f>
        <v>0</v>
      </c>
      <c r="D5">
        <f>IF(C5=0,0,COUNTIF($B$2:$B5,B5))</f>
        <v>0</v>
      </c>
      <c r="E5">
        <f t="shared" si="0"/>
        <v>0</v>
      </c>
      <c r="H5" t="s">
        <v>78</v>
      </c>
      <c r="I5">
        <f>COUNTIF(D:D,"1")</f>
        <v>0</v>
      </c>
    </row>
    <row r="6" spans="1:9" x14ac:dyDescent="0.4">
      <c r="A6" t="str">
        <f>報名基本資料填寫!A14</f>
        <v>參賽人員</v>
      </c>
      <c r="B6" s="99">
        <f>報名基本資料填寫!B14</f>
        <v>0</v>
      </c>
      <c r="C6">
        <f>報名基本資料填寫!G14</f>
        <v>0</v>
      </c>
      <c r="D6">
        <f>IF(C6=0,0,COUNTIF($B$2:$B6,B6))</f>
        <v>0</v>
      </c>
      <c r="E6">
        <f t="shared" si="0"/>
        <v>0</v>
      </c>
      <c r="H6" t="s">
        <v>95</v>
      </c>
      <c r="I6" t="s">
        <v>96</v>
      </c>
    </row>
    <row r="7" spans="1:9" ht="16.5" x14ac:dyDescent="0.25">
      <c r="A7" t="str">
        <f>報名基本資料填寫!A15</f>
        <v>參賽人員</v>
      </c>
      <c r="B7" s="99">
        <f>報名基本資料填寫!B15</f>
        <v>0</v>
      </c>
      <c r="C7">
        <f>報名基本資料填寫!G15</f>
        <v>0</v>
      </c>
      <c r="D7">
        <f>IF(C7=0,0,COUNTIF($B$2:$B7,B7))</f>
        <v>0</v>
      </c>
      <c r="E7">
        <f t="shared" si="0"/>
        <v>0</v>
      </c>
      <c r="H7">
        <f>SUMIF(C:C,H6,E:E)</f>
        <v>0</v>
      </c>
      <c r="I7">
        <f>SUMIF(C:C,I6,E:E)</f>
        <v>0</v>
      </c>
    </row>
    <row r="8" spans="1:9" ht="16.5" x14ac:dyDescent="0.25">
      <c r="A8" t="str">
        <f>報名基本資料填寫!A16</f>
        <v>參賽人員</v>
      </c>
      <c r="B8" s="99">
        <f>報名基本資料填寫!B16</f>
        <v>0</v>
      </c>
      <c r="C8">
        <f>報名基本資料填寫!G16</f>
        <v>0</v>
      </c>
      <c r="D8">
        <f>IF(C8=0,0,COUNTIF($B$2:$B8,B8))</f>
        <v>0</v>
      </c>
      <c r="E8">
        <f t="shared" si="0"/>
        <v>0</v>
      </c>
    </row>
    <row r="9" spans="1:9" ht="16.5" x14ac:dyDescent="0.25">
      <c r="A9" t="str">
        <f>報名基本資料填寫!A17</f>
        <v>參賽人員</v>
      </c>
      <c r="B9" s="99">
        <f>報名基本資料填寫!B17</f>
        <v>0</v>
      </c>
      <c r="C9">
        <f>報名基本資料填寫!G17</f>
        <v>0</v>
      </c>
      <c r="D9">
        <f>IF(C9=0,0,COUNTIF($B$2:$B9,B9))</f>
        <v>0</v>
      </c>
      <c r="E9">
        <f t="shared" si="0"/>
        <v>0</v>
      </c>
    </row>
    <row r="10" spans="1:9" ht="16.5" x14ac:dyDescent="0.25">
      <c r="A10" t="str">
        <f>報名基本資料填寫!A18</f>
        <v>參賽人員</v>
      </c>
      <c r="B10" s="99">
        <f>報名基本資料填寫!B18</f>
        <v>0</v>
      </c>
      <c r="C10">
        <f>報名基本資料填寫!G18</f>
        <v>0</v>
      </c>
      <c r="D10">
        <f>IF(C10=0,0,COUNTIF($B$2:$B10,B10))</f>
        <v>0</v>
      </c>
      <c r="E10">
        <f t="shared" si="0"/>
        <v>0</v>
      </c>
    </row>
    <row r="11" spans="1:9" ht="16.5" x14ac:dyDescent="0.25">
      <c r="A11" t="str">
        <f>報名基本資料填寫!A19</f>
        <v>參賽人員</v>
      </c>
      <c r="B11" s="99">
        <f>報名基本資料填寫!B19</f>
        <v>0</v>
      </c>
      <c r="C11">
        <f>報名基本資料填寫!G19</f>
        <v>0</v>
      </c>
      <c r="D11">
        <f>IF(C11=0,0,COUNTIF($B$2:$B11,B11))</f>
        <v>0</v>
      </c>
      <c r="E11">
        <f t="shared" si="0"/>
        <v>0</v>
      </c>
    </row>
    <row r="12" spans="1:9" ht="16.5" x14ac:dyDescent="0.25">
      <c r="A12" t="str">
        <f>報名基本資料填寫!A20</f>
        <v>參賽人員</v>
      </c>
      <c r="B12" s="99">
        <f>報名基本資料填寫!B20</f>
        <v>0</v>
      </c>
      <c r="C12">
        <f>報名基本資料填寫!G20</f>
        <v>0</v>
      </c>
      <c r="D12">
        <f>IF(C12=0,0,COUNTIF($B$2:$B12,B12))</f>
        <v>0</v>
      </c>
      <c r="E12">
        <f t="shared" si="0"/>
        <v>0</v>
      </c>
    </row>
    <row r="13" spans="1:9" ht="16.5" x14ac:dyDescent="0.25">
      <c r="A13" t="str">
        <f>報名基本資料填寫!A21</f>
        <v>參賽人員</v>
      </c>
      <c r="B13" s="99">
        <f>報名基本資料填寫!B21</f>
        <v>0</v>
      </c>
      <c r="C13">
        <f>報名基本資料填寫!G21</f>
        <v>0</v>
      </c>
      <c r="D13">
        <f>IF(C13=0,0,COUNTIF($B$2:$B13,B13))</f>
        <v>0</v>
      </c>
      <c r="E13">
        <f t="shared" si="0"/>
        <v>0</v>
      </c>
    </row>
    <row r="14" spans="1:9" ht="16.5" x14ac:dyDescent="0.25">
      <c r="A14" t="str">
        <f>報名基本資料填寫!A22</f>
        <v>參賽人員</v>
      </c>
      <c r="B14" s="99">
        <f>報名基本資料填寫!B22</f>
        <v>0</v>
      </c>
      <c r="C14">
        <f>報名基本資料填寫!G22</f>
        <v>0</v>
      </c>
      <c r="D14">
        <f>IF(C14=0,0,COUNTIF($B$2:$B14,B14))</f>
        <v>0</v>
      </c>
      <c r="E14">
        <f t="shared" si="0"/>
        <v>0</v>
      </c>
    </row>
    <row r="15" spans="1:9" ht="16.5" x14ac:dyDescent="0.25">
      <c r="A15" t="str">
        <f>報名基本資料填寫!A23</f>
        <v>參賽人員</v>
      </c>
      <c r="B15" s="99">
        <f>報名基本資料填寫!B23</f>
        <v>0</v>
      </c>
      <c r="C15">
        <f>報名基本資料填寫!G23</f>
        <v>0</v>
      </c>
      <c r="D15">
        <f>IF(C15=0,0,COUNTIF($B$2:$B15,B15))</f>
        <v>0</v>
      </c>
      <c r="E15">
        <f t="shared" si="0"/>
        <v>0</v>
      </c>
    </row>
    <row r="16" spans="1:9" ht="16.5" x14ac:dyDescent="0.25">
      <c r="A16" t="str">
        <f>報名基本資料填寫!A24</f>
        <v>參賽人員</v>
      </c>
      <c r="B16" s="99">
        <f>報名基本資料填寫!B24</f>
        <v>0</v>
      </c>
      <c r="C16">
        <f>報名基本資料填寫!G24</f>
        <v>0</v>
      </c>
      <c r="D16">
        <f>IF(C16=0,0,COUNTIF($B$2:$B16,B16))</f>
        <v>0</v>
      </c>
      <c r="E16">
        <f t="shared" si="0"/>
        <v>0</v>
      </c>
    </row>
    <row r="17" spans="1:5" ht="16.5" x14ac:dyDescent="0.25">
      <c r="A17" t="str">
        <f>報名基本資料填寫!A25</f>
        <v>參賽人員</v>
      </c>
      <c r="B17" s="99">
        <f>報名基本資料填寫!B25</f>
        <v>0</v>
      </c>
      <c r="C17">
        <f>報名基本資料填寫!G25</f>
        <v>0</v>
      </c>
      <c r="D17">
        <f>IF(C17=0,0,COUNTIF($B$2:$B17,B17))</f>
        <v>0</v>
      </c>
      <c r="E17">
        <f t="shared" si="0"/>
        <v>0</v>
      </c>
    </row>
    <row r="18" spans="1:5" ht="16.5" x14ac:dyDescent="0.25">
      <c r="A18" t="str">
        <f>報名基本資料填寫!A26</f>
        <v>參賽人員</v>
      </c>
      <c r="B18" s="99">
        <f>報名基本資料填寫!B26</f>
        <v>0</v>
      </c>
      <c r="C18">
        <f>報名基本資料填寫!G26</f>
        <v>0</v>
      </c>
      <c r="D18">
        <f>IF(C18=0,0,COUNTIF($B$2:$B18,B18))</f>
        <v>0</v>
      </c>
      <c r="E18">
        <f t="shared" si="0"/>
        <v>0</v>
      </c>
    </row>
    <row r="19" spans="1:5" ht="16.5" x14ac:dyDescent="0.25">
      <c r="A19" t="str">
        <f>報名基本資料填寫!A27</f>
        <v>參賽人員</v>
      </c>
      <c r="B19" s="99">
        <f>報名基本資料填寫!B27</f>
        <v>0</v>
      </c>
      <c r="C19">
        <f>報名基本資料填寫!G27</f>
        <v>0</v>
      </c>
      <c r="D19">
        <f>IF(C19=0,0,COUNTIF($B$2:$B19,B19))</f>
        <v>0</v>
      </c>
      <c r="E19">
        <f t="shared" si="0"/>
        <v>0</v>
      </c>
    </row>
    <row r="20" spans="1:5" ht="16.5" x14ac:dyDescent="0.25">
      <c r="A20" t="str">
        <f>報名基本資料填寫!A28</f>
        <v>參賽人員</v>
      </c>
      <c r="B20" s="99">
        <f>報名基本資料填寫!B28</f>
        <v>0</v>
      </c>
      <c r="C20">
        <f>報名基本資料填寫!G28</f>
        <v>0</v>
      </c>
      <c r="D20">
        <f>IF(C20=0,0,COUNTIF($B$2:$B20,B20))</f>
        <v>0</v>
      </c>
      <c r="E20">
        <f t="shared" si="0"/>
        <v>0</v>
      </c>
    </row>
    <row r="21" spans="1:5" ht="16.5" x14ac:dyDescent="0.25">
      <c r="A21" t="str">
        <f>報名基本資料填寫!A29</f>
        <v>參賽人員</v>
      </c>
      <c r="B21" s="99">
        <f>報名基本資料填寫!B29</f>
        <v>0</v>
      </c>
      <c r="C21">
        <f>報名基本資料填寫!G29</f>
        <v>0</v>
      </c>
      <c r="D21">
        <f>IF(C21=0,0,COUNTIF($B$2:$B21,B21))</f>
        <v>0</v>
      </c>
      <c r="E21">
        <f t="shared" si="0"/>
        <v>0</v>
      </c>
    </row>
    <row r="22" spans="1:5" ht="16.5" x14ac:dyDescent="0.25">
      <c r="A22" t="str">
        <f>報名基本資料填寫!A30</f>
        <v>參賽人員</v>
      </c>
      <c r="B22" s="99">
        <f>報名基本資料填寫!B30</f>
        <v>0</v>
      </c>
      <c r="C22">
        <f>報名基本資料填寫!G30</f>
        <v>0</v>
      </c>
      <c r="D22">
        <f>IF(C22=0,0,COUNTIF($B$2:$B22,B22))</f>
        <v>0</v>
      </c>
      <c r="E22">
        <f t="shared" si="0"/>
        <v>0</v>
      </c>
    </row>
    <row r="23" spans="1:5" ht="16.5" x14ac:dyDescent="0.25">
      <c r="A23" t="str">
        <f>報名基本資料填寫!A31</f>
        <v>參賽人員</v>
      </c>
      <c r="B23" s="99">
        <f>報名基本資料填寫!B31</f>
        <v>0</v>
      </c>
      <c r="C23">
        <f>報名基本資料填寫!G31</f>
        <v>0</v>
      </c>
      <c r="D23">
        <f>IF(C23=0,0,COUNTIF($B$2:$B23,B23))</f>
        <v>0</v>
      </c>
      <c r="E23">
        <f t="shared" si="0"/>
        <v>0</v>
      </c>
    </row>
    <row r="24" spans="1:5" ht="16.5" x14ac:dyDescent="0.25">
      <c r="A24" t="str">
        <f>報名基本資料填寫!A32</f>
        <v>參賽人員</v>
      </c>
      <c r="B24" s="99">
        <f>報名基本資料填寫!B32</f>
        <v>0</v>
      </c>
      <c r="C24">
        <f>報名基本資料填寫!G32</f>
        <v>0</v>
      </c>
      <c r="D24">
        <f>IF(C24=0,0,COUNTIF($B$2:$B24,B24))</f>
        <v>0</v>
      </c>
      <c r="E24">
        <f t="shared" si="0"/>
        <v>0</v>
      </c>
    </row>
    <row r="25" spans="1:5" ht="16.5" x14ac:dyDescent="0.25">
      <c r="A25" t="str">
        <f>報名基本資料填寫!A33</f>
        <v>參賽人員</v>
      </c>
      <c r="B25" s="99">
        <f>報名基本資料填寫!B33</f>
        <v>0</v>
      </c>
      <c r="C25">
        <f>報名基本資料填寫!G33</f>
        <v>0</v>
      </c>
      <c r="D25">
        <f>IF(C25=0,0,COUNTIF($B$2:$B25,B25))</f>
        <v>0</v>
      </c>
      <c r="E25">
        <f t="shared" si="0"/>
        <v>0</v>
      </c>
    </row>
    <row r="26" spans="1:5" ht="16.5" x14ac:dyDescent="0.25">
      <c r="A26" t="str">
        <f>報名基本資料填寫!A34</f>
        <v>參賽人員</v>
      </c>
      <c r="B26" s="99">
        <f>報名基本資料填寫!B34</f>
        <v>0</v>
      </c>
      <c r="C26">
        <f>報名基本資料填寫!G34</f>
        <v>0</v>
      </c>
      <c r="D26">
        <f>IF(C26=0,0,COUNTIF($B$2:$B26,B26))</f>
        <v>0</v>
      </c>
      <c r="E26">
        <f t="shared" si="0"/>
        <v>0</v>
      </c>
    </row>
    <row r="27" spans="1:5" ht="16.5" x14ac:dyDescent="0.25">
      <c r="A27" t="str">
        <f>報名基本資料填寫!A35</f>
        <v>參賽人員</v>
      </c>
      <c r="B27" s="99">
        <f>報名基本資料填寫!B35</f>
        <v>0</v>
      </c>
      <c r="C27">
        <f>報名基本資料填寫!G35</f>
        <v>0</v>
      </c>
      <c r="D27">
        <f>IF(C27=0,0,COUNTIF($B$2:$B27,B27))</f>
        <v>0</v>
      </c>
      <c r="E27">
        <f t="shared" si="0"/>
        <v>0</v>
      </c>
    </row>
    <row r="28" spans="1:5" ht="16.5" x14ac:dyDescent="0.25">
      <c r="A28" t="str">
        <f>報名基本資料填寫!A36</f>
        <v>參賽人員</v>
      </c>
      <c r="B28" s="99">
        <f>報名基本資料填寫!B36</f>
        <v>0</v>
      </c>
      <c r="C28">
        <f>報名基本資料填寫!G36</f>
        <v>0</v>
      </c>
      <c r="D28">
        <f>IF(C28=0,0,COUNTIF($B$2:$B28,B28))</f>
        <v>0</v>
      </c>
      <c r="E28">
        <f t="shared" si="0"/>
        <v>0</v>
      </c>
    </row>
    <row r="29" spans="1:5" ht="16.5" x14ac:dyDescent="0.25">
      <c r="A29" t="str">
        <f>報名基本資料填寫!A37</f>
        <v>參賽人員</v>
      </c>
      <c r="B29" s="99">
        <f>報名基本資料填寫!B37</f>
        <v>0</v>
      </c>
      <c r="C29">
        <f>報名基本資料填寫!G37</f>
        <v>0</v>
      </c>
      <c r="D29">
        <f>IF(C29=0,0,COUNTIF($B$2:$B29,B29))</f>
        <v>0</v>
      </c>
      <c r="E29">
        <f t="shared" si="0"/>
        <v>0</v>
      </c>
    </row>
    <row r="30" spans="1:5" ht="16.5" x14ac:dyDescent="0.25">
      <c r="A30" t="str">
        <f>報名基本資料填寫!A38</f>
        <v>參賽人員</v>
      </c>
      <c r="B30" s="99">
        <f>報名基本資料填寫!B38</f>
        <v>0</v>
      </c>
      <c r="C30">
        <f>報名基本資料填寫!G38</f>
        <v>0</v>
      </c>
      <c r="D30">
        <f>IF(C30=0,0,COUNTIF($B$2:$B30,B30))</f>
        <v>0</v>
      </c>
      <c r="E30">
        <f t="shared" si="0"/>
        <v>0</v>
      </c>
    </row>
    <row r="31" spans="1:5" ht="16.5" x14ac:dyDescent="0.25">
      <c r="A31" t="str">
        <f>報名基本資料填寫!A39</f>
        <v>參賽人員</v>
      </c>
      <c r="B31" s="99">
        <f>報名基本資料填寫!B39</f>
        <v>0</v>
      </c>
      <c r="C31">
        <f>報名基本資料填寫!G39</f>
        <v>0</v>
      </c>
      <c r="D31">
        <f>IF(C31=0,0,COUNTIF($B$2:$B31,B31))</f>
        <v>0</v>
      </c>
      <c r="E31">
        <f t="shared" si="0"/>
        <v>0</v>
      </c>
    </row>
    <row r="32" spans="1:5" ht="16.5" x14ac:dyDescent="0.25">
      <c r="A32" t="str">
        <f>報名基本資料填寫!A40</f>
        <v>參賽人員</v>
      </c>
      <c r="B32" s="99">
        <f>報名基本資料填寫!B40</f>
        <v>0</v>
      </c>
      <c r="C32">
        <f>報名基本資料填寫!G40</f>
        <v>0</v>
      </c>
      <c r="D32">
        <f>IF(C32=0,0,COUNTIF($B$2:$B32,B32))</f>
        <v>0</v>
      </c>
      <c r="E32">
        <f t="shared" si="0"/>
        <v>0</v>
      </c>
    </row>
    <row r="33" spans="1:5" ht="16.5" x14ac:dyDescent="0.25">
      <c r="A33" t="str">
        <f>報名基本資料填寫!A41</f>
        <v>參賽人員</v>
      </c>
      <c r="B33" s="99">
        <f>報名基本資料填寫!B41</f>
        <v>0</v>
      </c>
      <c r="C33">
        <f>報名基本資料填寫!G41</f>
        <v>0</v>
      </c>
      <c r="D33">
        <f>IF(C33=0,0,COUNTIF($B$2:$B33,B33))</f>
        <v>0</v>
      </c>
      <c r="E33">
        <f t="shared" si="0"/>
        <v>0</v>
      </c>
    </row>
    <row r="34" spans="1:5" ht="16.5" x14ac:dyDescent="0.25">
      <c r="A34" t="str">
        <f>報名基本資料填寫!A42</f>
        <v>參賽人員</v>
      </c>
      <c r="B34" s="99">
        <f>報名基本資料填寫!B42</f>
        <v>0</v>
      </c>
      <c r="C34">
        <f>報名基本資料填寫!G42</f>
        <v>0</v>
      </c>
      <c r="D34">
        <f>IF(C34=0,0,COUNTIF($B$2:$B34,B34))</f>
        <v>0</v>
      </c>
      <c r="E34">
        <f t="shared" si="0"/>
        <v>0</v>
      </c>
    </row>
    <row r="35" spans="1:5" ht="16.5" x14ac:dyDescent="0.25">
      <c r="A35" t="str">
        <f>報名基本資料填寫!A43</f>
        <v>參賽人員</v>
      </c>
      <c r="B35" s="99">
        <f>報名基本資料填寫!B43</f>
        <v>0</v>
      </c>
      <c r="C35">
        <f>報名基本資料填寫!G43</f>
        <v>0</v>
      </c>
      <c r="D35">
        <f>IF(C35=0,0,COUNTIF($B$2:$B35,B35))</f>
        <v>0</v>
      </c>
      <c r="E35">
        <f t="shared" si="0"/>
        <v>0</v>
      </c>
    </row>
    <row r="36" spans="1:5" ht="16.5" x14ac:dyDescent="0.25">
      <c r="A36" t="str">
        <f>報名基本資料填寫!A44</f>
        <v>參賽人員</v>
      </c>
      <c r="B36" s="99">
        <f>報名基本資料填寫!B44</f>
        <v>0</v>
      </c>
      <c r="C36">
        <f>報名基本資料填寫!G44</f>
        <v>0</v>
      </c>
      <c r="D36">
        <f>IF(C36=0,0,COUNTIF($B$2:$B36,B36))</f>
        <v>0</v>
      </c>
      <c r="E36">
        <f t="shared" si="0"/>
        <v>0</v>
      </c>
    </row>
    <row r="37" spans="1:5" ht="16.5" x14ac:dyDescent="0.25">
      <c r="A37" t="str">
        <f>報名基本資料填寫!A45</f>
        <v>參賽人員</v>
      </c>
      <c r="B37" s="99">
        <f>報名基本資料填寫!B45</f>
        <v>0</v>
      </c>
      <c r="C37">
        <f>報名基本資料填寫!G45</f>
        <v>0</v>
      </c>
      <c r="D37">
        <f>IF(C37=0,0,COUNTIF($B$2:$B37,B37))</f>
        <v>0</v>
      </c>
      <c r="E37">
        <f t="shared" si="0"/>
        <v>0</v>
      </c>
    </row>
    <row r="38" spans="1:5" ht="16.5" x14ac:dyDescent="0.25">
      <c r="A38" t="str">
        <f>報名基本資料填寫!A46</f>
        <v>參賽人員</v>
      </c>
      <c r="B38" s="99">
        <f>報名基本資料填寫!B46</f>
        <v>0</v>
      </c>
      <c r="C38">
        <f>報名基本資料填寫!G46</f>
        <v>0</v>
      </c>
      <c r="D38">
        <f>IF(C38=0,0,COUNTIF($B$2:$B38,B38))</f>
        <v>0</v>
      </c>
      <c r="E38">
        <f t="shared" si="0"/>
        <v>0</v>
      </c>
    </row>
    <row r="39" spans="1:5" ht="16.5" x14ac:dyDescent="0.25">
      <c r="A39" t="str">
        <f>報名基本資料填寫!A47</f>
        <v>參賽人員</v>
      </c>
      <c r="B39" s="99">
        <f>報名基本資料填寫!B47</f>
        <v>0</v>
      </c>
      <c r="C39">
        <f>報名基本資料填寫!G47</f>
        <v>0</v>
      </c>
      <c r="D39">
        <f>IF(C39=0,0,COUNTIF($B$2:$B39,B39))</f>
        <v>0</v>
      </c>
      <c r="E39">
        <f t="shared" si="0"/>
        <v>0</v>
      </c>
    </row>
    <row r="40" spans="1:5" ht="16.5" x14ac:dyDescent="0.25">
      <c r="A40" t="str">
        <f>報名基本資料填寫!A48</f>
        <v>參賽人員</v>
      </c>
      <c r="B40" s="99">
        <f>報名基本資料填寫!B48</f>
        <v>0</v>
      </c>
      <c r="C40">
        <f>報名基本資料填寫!G48</f>
        <v>0</v>
      </c>
      <c r="D40">
        <f>IF(C40=0,0,COUNTIF($B$2:$B40,B40))</f>
        <v>0</v>
      </c>
      <c r="E40">
        <f t="shared" si="0"/>
        <v>0</v>
      </c>
    </row>
    <row r="41" spans="1:5" ht="16.5" x14ac:dyDescent="0.25">
      <c r="A41" t="str">
        <f>報名基本資料填寫!A49</f>
        <v>參賽人員</v>
      </c>
      <c r="B41" s="99">
        <f>報名基本資料填寫!B49</f>
        <v>0</v>
      </c>
      <c r="C41">
        <f>報名基本資料填寫!G49</f>
        <v>0</v>
      </c>
      <c r="D41">
        <f>IF(C41=0,0,COUNTIF($B$2:$B41,B41))</f>
        <v>0</v>
      </c>
      <c r="E41">
        <f t="shared" si="0"/>
        <v>0</v>
      </c>
    </row>
    <row r="42" spans="1:5" ht="16.5" x14ac:dyDescent="0.25">
      <c r="A42" t="str">
        <f>報名基本資料填寫!A50</f>
        <v>參賽人員</v>
      </c>
      <c r="B42" s="99">
        <f>報名基本資料填寫!B50</f>
        <v>0</v>
      </c>
      <c r="C42">
        <f>報名基本資料填寫!G50</f>
        <v>0</v>
      </c>
      <c r="D42">
        <f>IF(C42=0,0,COUNTIF($B$2:$B42,B42))</f>
        <v>0</v>
      </c>
      <c r="E42">
        <f t="shared" si="0"/>
        <v>0</v>
      </c>
    </row>
    <row r="43" spans="1:5" ht="16.5" x14ac:dyDescent="0.25">
      <c r="A43" t="str">
        <f>報名基本資料填寫!A51</f>
        <v>參賽人員</v>
      </c>
      <c r="B43" s="99">
        <f>報名基本資料填寫!B51</f>
        <v>0</v>
      </c>
      <c r="C43">
        <f>報名基本資料填寫!G51</f>
        <v>0</v>
      </c>
      <c r="D43">
        <f>IF(C43=0,0,COUNTIF($B$2:$B43,B43))</f>
        <v>0</v>
      </c>
      <c r="E43">
        <f t="shared" si="0"/>
        <v>0</v>
      </c>
    </row>
    <row r="44" spans="1:5" ht="16.5" x14ac:dyDescent="0.25">
      <c r="A44" t="str">
        <f>報名基本資料填寫!A52</f>
        <v>參賽人員</v>
      </c>
      <c r="B44" s="99">
        <f>報名基本資料填寫!B52</f>
        <v>0</v>
      </c>
      <c r="C44">
        <f>報名基本資料填寫!G52</f>
        <v>0</v>
      </c>
      <c r="D44">
        <f>IF(C44=0,0,COUNTIF($B$2:$B44,B44))</f>
        <v>0</v>
      </c>
      <c r="E44">
        <f t="shared" si="0"/>
        <v>0</v>
      </c>
    </row>
    <row r="45" spans="1:5" ht="16.5" x14ac:dyDescent="0.25">
      <c r="A45" t="str">
        <f>報名基本資料填寫!A53</f>
        <v>參賽人員</v>
      </c>
      <c r="B45" s="99">
        <f>報名基本資料填寫!B53</f>
        <v>0</v>
      </c>
      <c r="C45">
        <f>報名基本資料填寫!G53</f>
        <v>0</v>
      </c>
      <c r="D45">
        <f>IF(C45=0,0,COUNTIF($B$2:$B45,B45))</f>
        <v>0</v>
      </c>
      <c r="E45">
        <f t="shared" si="0"/>
        <v>0</v>
      </c>
    </row>
    <row r="46" spans="1:5" ht="16.5" x14ac:dyDescent="0.25">
      <c r="A46" t="str">
        <f>報名基本資料填寫!A54</f>
        <v>參賽人員</v>
      </c>
      <c r="B46" s="99">
        <f>報名基本資料填寫!B54</f>
        <v>0</v>
      </c>
      <c r="C46">
        <f>報名基本資料填寫!G54</f>
        <v>0</v>
      </c>
      <c r="D46">
        <f>IF(C46=0,0,COUNTIF($B$2:$B46,B46))</f>
        <v>0</v>
      </c>
      <c r="E46">
        <f t="shared" si="0"/>
        <v>0</v>
      </c>
    </row>
    <row r="47" spans="1:5" ht="16.5" x14ac:dyDescent="0.25">
      <c r="A47" t="str">
        <f>報名基本資料填寫!A55</f>
        <v>參賽人員</v>
      </c>
      <c r="B47" s="99">
        <f>報名基本資料填寫!B55</f>
        <v>0</v>
      </c>
      <c r="C47">
        <f>報名基本資料填寫!G55</f>
        <v>0</v>
      </c>
      <c r="D47">
        <f>IF(C47=0,0,COUNTIF($B$2:$B47,B47))</f>
        <v>0</v>
      </c>
      <c r="E47">
        <f t="shared" si="0"/>
        <v>0</v>
      </c>
    </row>
    <row r="48" spans="1:5" ht="16.5" x14ac:dyDescent="0.25">
      <c r="A48" t="str">
        <f>報名基本資料填寫!A56</f>
        <v>參賽人員</v>
      </c>
      <c r="B48" s="99">
        <f>報名基本資料填寫!B56</f>
        <v>0</v>
      </c>
      <c r="C48">
        <f>報名基本資料填寫!G56</f>
        <v>0</v>
      </c>
      <c r="D48">
        <f>IF(C48=0,0,COUNTIF($B$2:$B48,B48))</f>
        <v>0</v>
      </c>
      <c r="E48">
        <f t="shared" si="0"/>
        <v>0</v>
      </c>
    </row>
    <row r="49" spans="1:5" ht="16.5" x14ac:dyDescent="0.25">
      <c r="A49" t="str">
        <f>報名基本資料填寫!A57</f>
        <v>參賽人員</v>
      </c>
      <c r="B49" s="99">
        <f>報名基本資料填寫!B57</f>
        <v>0</v>
      </c>
      <c r="C49">
        <f>報名基本資料填寫!G57</f>
        <v>0</v>
      </c>
      <c r="D49">
        <f>IF(C49=0,0,COUNTIF($B$2:$B49,B49))</f>
        <v>0</v>
      </c>
      <c r="E49">
        <f t="shared" si="0"/>
        <v>0</v>
      </c>
    </row>
    <row r="50" spans="1:5" ht="16.5" x14ac:dyDescent="0.25">
      <c r="A50" t="str">
        <f>報名基本資料填寫!A58</f>
        <v>參賽人員</v>
      </c>
      <c r="B50" s="99">
        <f>報名基本資料填寫!B58</f>
        <v>0</v>
      </c>
      <c r="C50">
        <f>報名基本資料填寫!G58</f>
        <v>0</v>
      </c>
      <c r="D50">
        <f>IF(C50=0,0,COUNTIF($B$2:$B50,B50))</f>
        <v>0</v>
      </c>
      <c r="E50">
        <f t="shared" si="0"/>
        <v>0</v>
      </c>
    </row>
    <row r="51" spans="1:5" ht="16.5" x14ac:dyDescent="0.25">
      <c r="A51" t="str">
        <f>報名基本資料填寫!A59</f>
        <v>參賽人員</v>
      </c>
      <c r="B51" s="99">
        <f>報名基本資料填寫!B59</f>
        <v>0</v>
      </c>
      <c r="C51">
        <f>報名基本資料填寫!G59</f>
        <v>0</v>
      </c>
      <c r="D51">
        <f>IF(C51=0,0,COUNTIF($B$2:$B51,B51))</f>
        <v>0</v>
      </c>
      <c r="E51">
        <f t="shared" si="0"/>
        <v>0</v>
      </c>
    </row>
    <row r="52" spans="1:5" ht="16.5" x14ac:dyDescent="0.25">
      <c r="A52" t="str">
        <f>報名基本資料填寫!A60</f>
        <v>參賽人員</v>
      </c>
      <c r="B52" s="99">
        <f>報名基本資料填寫!B60</f>
        <v>0</v>
      </c>
      <c r="C52">
        <f>報名基本資料填寫!G60</f>
        <v>0</v>
      </c>
      <c r="D52">
        <f>IF(C52=0,0,COUNTIF($B$2:$B52,B52))</f>
        <v>0</v>
      </c>
      <c r="E52">
        <f t="shared" si="0"/>
        <v>0</v>
      </c>
    </row>
    <row r="53" spans="1:5" ht="16.5" x14ac:dyDescent="0.25">
      <c r="A53" t="str">
        <f>報名基本資料填寫!A61</f>
        <v>參賽人員</v>
      </c>
      <c r="B53" s="99">
        <f>報名基本資料填寫!B61</f>
        <v>0</v>
      </c>
      <c r="C53">
        <f>報名基本資料填寫!G61</f>
        <v>0</v>
      </c>
      <c r="D53">
        <f>IF(C53=0,0,COUNTIF($B$2:$B53,B53))</f>
        <v>0</v>
      </c>
      <c r="E53">
        <f t="shared" si="0"/>
        <v>0</v>
      </c>
    </row>
    <row r="54" spans="1:5" ht="16.5" x14ac:dyDescent="0.25">
      <c r="A54" t="str">
        <f>報名基本資料填寫!A62</f>
        <v>參賽人員</v>
      </c>
      <c r="B54" s="99">
        <f>報名基本資料填寫!B62</f>
        <v>0</v>
      </c>
      <c r="C54">
        <f>報名基本資料填寫!G62</f>
        <v>0</v>
      </c>
      <c r="D54">
        <f>IF(C54=0,0,COUNTIF($B$2:$B54,B54))</f>
        <v>0</v>
      </c>
      <c r="E54">
        <f t="shared" si="0"/>
        <v>0</v>
      </c>
    </row>
    <row r="55" spans="1:5" ht="16.5" x14ac:dyDescent="0.25">
      <c r="A55" t="str">
        <f>報名基本資料填寫!A63</f>
        <v>參賽人員</v>
      </c>
      <c r="B55" s="99">
        <f>報名基本資料填寫!B63</f>
        <v>0</v>
      </c>
      <c r="C55">
        <f>報名基本資料填寫!G63</f>
        <v>0</v>
      </c>
      <c r="D55">
        <f>IF(C55=0,0,COUNTIF($B$2:$B55,B55))</f>
        <v>0</v>
      </c>
      <c r="E55">
        <f t="shared" si="0"/>
        <v>0</v>
      </c>
    </row>
    <row r="56" spans="1:5" ht="16.5" x14ac:dyDescent="0.25">
      <c r="A56" t="str">
        <f>報名基本資料填寫!A64</f>
        <v>參賽人員</v>
      </c>
      <c r="B56" s="99">
        <f>報名基本資料填寫!B64</f>
        <v>0</v>
      </c>
      <c r="C56">
        <f>報名基本資料填寫!G64</f>
        <v>0</v>
      </c>
      <c r="D56">
        <f>IF(C56=0,0,COUNTIF($B$2:$B56,B56))</f>
        <v>0</v>
      </c>
      <c r="E56">
        <f t="shared" si="0"/>
        <v>0</v>
      </c>
    </row>
    <row r="57" spans="1:5" ht="16.5" x14ac:dyDescent="0.25">
      <c r="A57" t="str">
        <f>報名基本資料填寫!A65</f>
        <v>參賽人員</v>
      </c>
      <c r="B57" s="99">
        <f>報名基本資料填寫!B65</f>
        <v>0</v>
      </c>
      <c r="C57">
        <f>報名基本資料填寫!G65</f>
        <v>0</v>
      </c>
      <c r="D57">
        <f>IF(C57=0,0,COUNTIF($B$2:$B57,B57))</f>
        <v>0</v>
      </c>
      <c r="E57">
        <f t="shared" si="0"/>
        <v>0</v>
      </c>
    </row>
    <row r="58" spans="1:5" ht="16.5" x14ac:dyDescent="0.25">
      <c r="A58" t="str">
        <f>報名基本資料填寫!A66</f>
        <v>參賽人員</v>
      </c>
      <c r="B58" s="99">
        <f>報名基本資料填寫!B66</f>
        <v>0</v>
      </c>
      <c r="C58">
        <f>報名基本資料填寫!G66</f>
        <v>0</v>
      </c>
      <c r="D58">
        <f>IF(C58=0,0,COUNTIF($B$2:$B58,B58))</f>
        <v>0</v>
      </c>
      <c r="E58">
        <f t="shared" si="0"/>
        <v>0</v>
      </c>
    </row>
    <row r="59" spans="1:5" ht="16.5" x14ac:dyDescent="0.25">
      <c r="A59" t="str">
        <f>報名基本資料填寫!A67</f>
        <v>參賽人員</v>
      </c>
      <c r="B59" s="99">
        <f>報名基本資料填寫!B67</f>
        <v>0</v>
      </c>
      <c r="C59">
        <f>報名基本資料填寫!G67</f>
        <v>0</v>
      </c>
      <c r="D59">
        <f>IF(C59=0,0,COUNTIF($B$2:$B59,B59))</f>
        <v>0</v>
      </c>
      <c r="E59">
        <f t="shared" si="0"/>
        <v>0</v>
      </c>
    </row>
    <row r="60" spans="1:5" ht="16.5" x14ac:dyDescent="0.25">
      <c r="A60" t="str">
        <f>報名基本資料填寫!A68</f>
        <v>參賽人員</v>
      </c>
      <c r="B60" s="99">
        <f>報名基本資料填寫!B68</f>
        <v>0</v>
      </c>
      <c r="C60">
        <f>報名基本資料填寫!G68</f>
        <v>0</v>
      </c>
      <c r="D60">
        <f>IF(C60=0,0,COUNTIF($B$2:$B60,B60))</f>
        <v>0</v>
      </c>
      <c r="E60">
        <f t="shared" si="0"/>
        <v>0</v>
      </c>
    </row>
    <row r="61" spans="1:5" ht="16.5" x14ac:dyDescent="0.25">
      <c r="A61" t="str">
        <f>報名基本資料填寫!A69</f>
        <v>參賽人員</v>
      </c>
      <c r="B61" s="99">
        <f>報名基本資料填寫!B69</f>
        <v>0</v>
      </c>
      <c r="C61">
        <f>報名基本資料填寫!G69</f>
        <v>0</v>
      </c>
      <c r="D61">
        <f>IF(C61=0,0,COUNTIF($B$2:$B61,B61))</f>
        <v>0</v>
      </c>
      <c r="E61">
        <f t="shared" si="0"/>
        <v>0</v>
      </c>
    </row>
    <row r="62" spans="1:5" ht="16.5" x14ac:dyDescent="0.25">
      <c r="A62" t="str">
        <f>報名基本資料填寫!A70</f>
        <v>參賽人員</v>
      </c>
      <c r="B62" s="99">
        <f>報名基本資料填寫!B70</f>
        <v>0</v>
      </c>
      <c r="C62">
        <f>報名基本資料填寫!G70</f>
        <v>0</v>
      </c>
      <c r="D62">
        <f>IF(C62=0,0,COUNTIF($B$2:$B62,B62))</f>
        <v>0</v>
      </c>
      <c r="E62">
        <f t="shared" si="0"/>
        <v>0</v>
      </c>
    </row>
    <row r="63" spans="1:5" ht="16.5" x14ac:dyDescent="0.25">
      <c r="A63" t="str">
        <f>報名基本資料填寫!A71</f>
        <v>參賽人員</v>
      </c>
      <c r="B63" s="99">
        <f>報名基本資料填寫!B71</f>
        <v>0</v>
      </c>
      <c r="C63">
        <f>報名基本資料填寫!G71</f>
        <v>0</v>
      </c>
      <c r="D63">
        <f>IF(C63=0,0,COUNTIF($B$2:$B63,B63))</f>
        <v>0</v>
      </c>
      <c r="E63">
        <f t="shared" si="0"/>
        <v>0</v>
      </c>
    </row>
    <row r="64" spans="1:5" ht="16.5" x14ac:dyDescent="0.25">
      <c r="A64" t="str">
        <f>報名基本資料填寫!A72</f>
        <v>參賽人員</v>
      </c>
      <c r="B64" s="99">
        <f>報名基本資料填寫!B72</f>
        <v>0</v>
      </c>
      <c r="C64">
        <f>報名基本資料填寫!G72</f>
        <v>0</v>
      </c>
      <c r="D64">
        <f>IF(C64=0,0,COUNTIF($B$2:$B64,B64))</f>
        <v>0</v>
      </c>
      <c r="E64">
        <f t="shared" si="0"/>
        <v>0</v>
      </c>
    </row>
    <row r="65" spans="1:5" ht="16.5" x14ac:dyDescent="0.25">
      <c r="A65" t="str">
        <f>報名基本資料填寫!A73</f>
        <v>參賽人員</v>
      </c>
      <c r="B65" s="99">
        <f>報名基本資料填寫!B73</f>
        <v>0</v>
      </c>
      <c r="C65">
        <f>報名基本資料填寫!G73</f>
        <v>0</v>
      </c>
      <c r="D65">
        <f>IF(C65=0,0,COUNTIF($B$2:$B65,B65))</f>
        <v>0</v>
      </c>
      <c r="E65">
        <f t="shared" si="0"/>
        <v>0</v>
      </c>
    </row>
    <row r="66" spans="1:5" ht="16.5" x14ac:dyDescent="0.25">
      <c r="A66" t="str">
        <f>報名基本資料填寫!A74</f>
        <v>參賽人員</v>
      </c>
      <c r="B66" s="99">
        <f>報名基本資料填寫!B74</f>
        <v>0</v>
      </c>
      <c r="C66">
        <f>報名基本資料填寫!G74</f>
        <v>0</v>
      </c>
      <c r="D66">
        <f>IF(C66=0,0,COUNTIF($B$2:$B66,B66))</f>
        <v>0</v>
      </c>
      <c r="E66">
        <f t="shared" si="0"/>
        <v>0</v>
      </c>
    </row>
    <row r="67" spans="1:5" ht="16.5" x14ac:dyDescent="0.25">
      <c r="A67" t="str">
        <f>報名基本資料填寫!A75</f>
        <v>參賽人員</v>
      </c>
      <c r="B67" s="99">
        <f>報名基本資料填寫!B75</f>
        <v>0</v>
      </c>
      <c r="C67">
        <f>報名基本資料填寫!G75</f>
        <v>0</v>
      </c>
      <c r="D67">
        <f>IF(C67=0,0,COUNTIF($B$2:$B67,B67))</f>
        <v>0</v>
      </c>
      <c r="E67">
        <f t="shared" ref="E67:E130" si="1">IF(D67=1,1,0)</f>
        <v>0</v>
      </c>
    </row>
    <row r="68" spans="1:5" ht="16.5" x14ac:dyDescent="0.25">
      <c r="A68" t="str">
        <f>報名基本資料填寫!A76</f>
        <v>參賽人員</v>
      </c>
      <c r="B68" s="99">
        <f>報名基本資料填寫!B76</f>
        <v>0</v>
      </c>
      <c r="C68">
        <f>報名基本資料填寫!G76</f>
        <v>0</v>
      </c>
      <c r="D68">
        <f>IF(C68=0,0,COUNTIF($B$2:$B68,B68))</f>
        <v>0</v>
      </c>
      <c r="E68">
        <f t="shared" si="1"/>
        <v>0</v>
      </c>
    </row>
    <row r="69" spans="1:5" ht="16.5" x14ac:dyDescent="0.25">
      <c r="A69" t="str">
        <f>報名基本資料填寫!A77</f>
        <v>參賽人員</v>
      </c>
      <c r="B69" s="99">
        <f>報名基本資料填寫!B77</f>
        <v>0</v>
      </c>
      <c r="C69">
        <f>報名基本資料填寫!G77</f>
        <v>0</v>
      </c>
      <c r="D69">
        <f>IF(C69=0,0,COUNTIF($B$2:$B69,B69))</f>
        <v>0</v>
      </c>
      <c r="E69">
        <f t="shared" si="1"/>
        <v>0</v>
      </c>
    </row>
    <row r="70" spans="1:5" ht="16.5" x14ac:dyDescent="0.25">
      <c r="A70" t="str">
        <f>報名基本資料填寫!A78</f>
        <v>參賽人員</v>
      </c>
      <c r="B70" s="99">
        <f>報名基本資料填寫!B78</f>
        <v>0</v>
      </c>
      <c r="C70">
        <f>報名基本資料填寫!G78</f>
        <v>0</v>
      </c>
      <c r="D70">
        <f>IF(C70=0,0,COUNTIF($B$2:$B70,B70))</f>
        <v>0</v>
      </c>
      <c r="E70">
        <f t="shared" si="1"/>
        <v>0</v>
      </c>
    </row>
    <row r="71" spans="1:5" ht="16.5" x14ac:dyDescent="0.25">
      <c r="A71" t="str">
        <f>報名基本資料填寫!A79</f>
        <v>參賽人員</v>
      </c>
      <c r="B71" s="99">
        <f>報名基本資料填寫!B79</f>
        <v>0</v>
      </c>
      <c r="C71">
        <f>報名基本資料填寫!G79</f>
        <v>0</v>
      </c>
      <c r="D71">
        <f>IF(C71=0,0,COUNTIF($B$2:$B71,B71))</f>
        <v>0</v>
      </c>
      <c r="E71">
        <f t="shared" si="1"/>
        <v>0</v>
      </c>
    </row>
    <row r="72" spans="1:5" ht="16.5" x14ac:dyDescent="0.25">
      <c r="A72" t="str">
        <f>報名基本資料填寫!A80</f>
        <v>參賽人員</v>
      </c>
      <c r="B72" s="99">
        <f>報名基本資料填寫!B80</f>
        <v>0</v>
      </c>
      <c r="C72">
        <f>報名基本資料填寫!G80</f>
        <v>0</v>
      </c>
      <c r="D72">
        <f>IF(C72=0,0,COUNTIF($B$2:$B72,B72))</f>
        <v>0</v>
      </c>
      <c r="E72">
        <f t="shared" si="1"/>
        <v>0</v>
      </c>
    </row>
    <row r="73" spans="1:5" ht="16.5" x14ac:dyDescent="0.25">
      <c r="A73" t="str">
        <f>報名基本資料填寫!A81</f>
        <v>參賽人員</v>
      </c>
      <c r="B73" s="99">
        <f>報名基本資料填寫!B81</f>
        <v>0</v>
      </c>
      <c r="C73">
        <f>報名基本資料填寫!G81</f>
        <v>0</v>
      </c>
      <c r="D73">
        <f>IF(C73=0,0,COUNTIF($B$2:$B73,B73))</f>
        <v>0</v>
      </c>
      <c r="E73">
        <f t="shared" si="1"/>
        <v>0</v>
      </c>
    </row>
    <row r="74" spans="1:5" ht="16.5" x14ac:dyDescent="0.25">
      <c r="A74" t="str">
        <f>報名基本資料填寫!A82</f>
        <v>參賽人員</v>
      </c>
      <c r="B74" s="99">
        <f>報名基本資料填寫!B82</f>
        <v>0</v>
      </c>
      <c r="C74">
        <f>報名基本資料填寫!G82</f>
        <v>0</v>
      </c>
      <c r="D74">
        <f>IF(C74=0,0,COUNTIF($B$2:$B74,B74))</f>
        <v>0</v>
      </c>
      <c r="E74">
        <f t="shared" si="1"/>
        <v>0</v>
      </c>
    </row>
    <row r="75" spans="1:5" ht="16.5" x14ac:dyDescent="0.25">
      <c r="A75" t="str">
        <f>報名基本資料填寫!A83</f>
        <v>參賽人員</v>
      </c>
      <c r="B75" s="99">
        <f>報名基本資料填寫!B83</f>
        <v>0</v>
      </c>
      <c r="C75">
        <f>報名基本資料填寫!G83</f>
        <v>0</v>
      </c>
      <c r="D75">
        <f>IF(C75=0,0,COUNTIF($B$2:$B75,B75))</f>
        <v>0</v>
      </c>
      <c r="E75">
        <f t="shared" si="1"/>
        <v>0</v>
      </c>
    </row>
    <row r="76" spans="1:5" ht="16.5" x14ac:dyDescent="0.25">
      <c r="A76" t="str">
        <f>報名基本資料填寫!A84</f>
        <v>參賽人員</v>
      </c>
      <c r="B76" s="99">
        <f>報名基本資料填寫!B84</f>
        <v>0</v>
      </c>
      <c r="C76">
        <f>報名基本資料填寫!G84</f>
        <v>0</v>
      </c>
      <c r="D76">
        <f>IF(C76=0,0,COUNTIF($B$2:$B76,B76))</f>
        <v>0</v>
      </c>
      <c r="E76">
        <f t="shared" si="1"/>
        <v>0</v>
      </c>
    </row>
    <row r="77" spans="1:5" ht="16.5" x14ac:dyDescent="0.25">
      <c r="A77" t="str">
        <f>報名基本資料填寫!A85</f>
        <v>參賽人員</v>
      </c>
      <c r="B77" s="99">
        <f>報名基本資料填寫!B85</f>
        <v>0</v>
      </c>
      <c r="C77">
        <f>報名基本資料填寫!G85</f>
        <v>0</v>
      </c>
      <c r="D77">
        <f>IF(C77=0,0,COUNTIF($B$2:$B77,B77))</f>
        <v>0</v>
      </c>
      <c r="E77">
        <f t="shared" si="1"/>
        <v>0</v>
      </c>
    </row>
    <row r="78" spans="1:5" ht="16.5" x14ac:dyDescent="0.25">
      <c r="A78" t="str">
        <f>報名基本資料填寫!A86</f>
        <v>參賽人員</v>
      </c>
      <c r="B78" s="99">
        <f>報名基本資料填寫!B86</f>
        <v>0</v>
      </c>
      <c r="C78">
        <f>報名基本資料填寫!G86</f>
        <v>0</v>
      </c>
      <c r="D78">
        <f>IF(C78=0,0,COUNTIF($B$2:$B78,B78))</f>
        <v>0</v>
      </c>
      <c r="E78">
        <f t="shared" si="1"/>
        <v>0</v>
      </c>
    </row>
    <row r="79" spans="1:5" ht="16.5" x14ac:dyDescent="0.25">
      <c r="A79" t="str">
        <f>報名基本資料填寫!A87</f>
        <v>參賽人員</v>
      </c>
      <c r="B79" s="99">
        <f>報名基本資料填寫!B87</f>
        <v>0</v>
      </c>
      <c r="C79">
        <f>報名基本資料填寫!G87</f>
        <v>0</v>
      </c>
      <c r="D79">
        <f>IF(C79=0,0,COUNTIF($B$2:$B79,B79))</f>
        <v>0</v>
      </c>
      <c r="E79">
        <f t="shared" si="1"/>
        <v>0</v>
      </c>
    </row>
    <row r="80" spans="1:5" ht="16.5" x14ac:dyDescent="0.25">
      <c r="A80" t="str">
        <f>報名基本資料填寫!A88</f>
        <v>參賽人員</v>
      </c>
      <c r="B80" s="99">
        <f>報名基本資料填寫!B88</f>
        <v>0</v>
      </c>
      <c r="C80">
        <f>報名基本資料填寫!G88</f>
        <v>0</v>
      </c>
      <c r="D80">
        <f>IF(C80=0,0,COUNTIF($B$2:$B80,B80))</f>
        <v>0</v>
      </c>
      <c r="E80">
        <f t="shared" si="1"/>
        <v>0</v>
      </c>
    </row>
    <row r="81" spans="1:5" ht="16.5" x14ac:dyDescent="0.25">
      <c r="A81" t="str">
        <f>報名基本資料填寫!A89</f>
        <v>參賽人員</v>
      </c>
      <c r="B81" s="99">
        <f>報名基本資料填寫!B89</f>
        <v>0</v>
      </c>
      <c r="C81">
        <f>報名基本資料填寫!G89</f>
        <v>0</v>
      </c>
      <c r="D81">
        <f>IF(C81=0,0,COUNTIF($B$2:$B81,B81))</f>
        <v>0</v>
      </c>
      <c r="E81">
        <f t="shared" si="1"/>
        <v>0</v>
      </c>
    </row>
    <row r="82" spans="1:5" ht="16.5" x14ac:dyDescent="0.25">
      <c r="A82" t="str">
        <f>報名基本資料填寫!A90</f>
        <v>參賽人員</v>
      </c>
      <c r="B82" s="99">
        <f>報名基本資料填寫!B90</f>
        <v>0</v>
      </c>
      <c r="C82">
        <f>報名基本資料填寫!G90</f>
        <v>0</v>
      </c>
      <c r="D82">
        <f>IF(C82=0,0,COUNTIF($B$2:$B82,B82))</f>
        <v>0</v>
      </c>
      <c r="E82">
        <f t="shared" si="1"/>
        <v>0</v>
      </c>
    </row>
    <row r="83" spans="1:5" ht="16.5" x14ac:dyDescent="0.25">
      <c r="A83" t="str">
        <f>報名基本資料填寫!A91</f>
        <v>參賽人員</v>
      </c>
      <c r="B83" s="99">
        <f>報名基本資料填寫!B91</f>
        <v>0</v>
      </c>
      <c r="C83">
        <f>報名基本資料填寫!G91</f>
        <v>0</v>
      </c>
      <c r="D83">
        <f>IF(C83=0,0,COUNTIF($B$2:$B83,B83))</f>
        <v>0</v>
      </c>
      <c r="E83">
        <f t="shared" si="1"/>
        <v>0</v>
      </c>
    </row>
    <row r="84" spans="1:5" x14ac:dyDescent="0.4">
      <c r="A84" t="s">
        <v>134</v>
      </c>
      <c r="B84" s="99">
        <f>報名基本資料填寫!I13</f>
        <v>0</v>
      </c>
      <c r="C84">
        <f>報名基本資料填寫!J13</f>
        <v>0</v>
      </c>
      <c r="D84">
        <f>IF(C84=0,0,COUNTIF($B$2:$B84,B84))</f>
        <v>0</v>
      </c>
      <c r="E84">
        <f t="shared" si="1"/>
        <v>0</v>
      </c>
    </row>
    <row r="85" spans="1:5" x14ac:dyDescent="0.4">
      <c r="A85" t="s">
        <v>134</v>
      </c>
      <c r="B85" s="99">
        <f>報名基本資料填寫!I14</f>
        <v>0</v>
      </c>
      <c r="C85">
        <f>報名基本資料填寫!J14</f>
        <v>0</v>
      </c>
      <c r="D85">
        <f>IF(C85=0,0,COUNTIF($B$2:$B85,B85))</f>
        <v>0</v>
      </c>
      <c r="E85">
        <f t="shared" si="1"/>
        <v>0</v>
      </c>
    </row>
    <row r="86" spans="1:5" x14ac:dyDescent="0.4">
      <c r="A86" t="s">
        <v>134</v>
      </c>
      <c r="B86" s="99">
        <f>報名基本資料填寫!I15</f>
        <v>0</v>
      </c>
      <c r="C86">
        <f>報名基本資料填寫!J15</f>
        <v>0</v>
      </c>
      <c r="D86">
        <f>IF(C86=0,0,COUNTIF($B$2:$B86,B86))</f>
        <v>0</v>
      </c>
      <c r="E86">
        <f t="shared" si="1"/>
        <v>0</v>
      </c>
    </row>
    <row r="87" spans="1:5" x14ac:dyDescent="0.4">
      <c r="A87" t="s">
        <v>134</v>
      </c>
      <c r="B87" s="99">
        <f>報名基本資料填寫!I16</f>
        <v>0</v>
      </c>
      <c r="C87">
        <f>報名基本資料填寫!J16</f>
        <v>0</v>
      </c>
      <c r="D87">
        <f>IF(C87=0,0,COUNTIF($B$2:$B87,B87))</f>
        <v>0</v>
      </c>
      <c r="E87">
        <f t="shared" si="1"/>
        <v>0</v>
      </c>
    </row>
    <row r="88" spans="1:5" x14ac:dyDescent="0.4">
      <c r="A88" t="s">
        <v>134</v>
      </c>
      <c r="B88" s="99">
        <f>報名基本資料填寫!I17</f>
        <v>0</v>
      </c>
      <c r="C88">
        <f>報名基本資料填寫!J17</f>
        <v>0</v>
      </c>
      <c r="D88">
        <f>IF(C88=0,0,COUNTIF($B$2:$B88,B88))</f>
        <v>0</v>
      </c>
      <c r="E88">
        <f t="shared" si="1"/>
        <v>0</v>
      </c>
    </row>
    <row r="89" spans="1:5" x14ac:dyDescent="0.4">
      <c r="A89" t="s">
        <v>134</v>
      </c>
      <c r="B89" s="99">
        <f>報名基本資料填寫!I18</f>
        <v>0</v>
      </c>
      <c r="C89">
        <f>報名基本資料填寫!J18</f>
        <v>0</v>
      </c>
      <c r="D89">
        <f>IF(C89=0,0,COUNTIF($B$2:$B89,B89))</f>
        <v>0</v>
      </c>
      <c r="E89">
        <f t="shared" si="1"/>
        <v>0</v>
      </c>
    </row>
    <row r="90" spans="1:5" x14ac:dyDescent="0.4">
      <c r="A90" t="s">
        <v>134</v>
      </c>
      <c r="B90" s="99">
        <f>報名基本資料填寫!I19</f>
        <v>0</v>
      </c>
      <c r="C90">
        <f>報名基本資料填寫!J19</f>
        <v>0</v>
      </c>
      <c r="D90">
        <f>IF(C90=0,0,COUNTIF($B$2:$B90,B90))</f>
        <v>0</v>
      </c>
      <c r="E90">
        <f t="shared" si="1"/>
        <v>0</v>
      </c>
    </row>
    <row r="91" spans="1:5" x14ac:dyDescent="0.4">
      <c r="A91" t="s">
        <v>134</v>
      </c>
      <c r="B91" s="99">
        <f>報名基本資料填寫!I20</f>
        <v>0</v>
      </c>
      <c r="C91">
        <f>報名基本資料填寫!J20</f>
        <v>0</v>
      </c>
      <c r="D91">
        <f>IF(C91=0,0,COUNTIF($B$2:$B91,B91))</f>
        <v>0</v>
      </c>
      <c r="E91">
        <f t="shared" si="1"/>
        <v>0</v>
      </c>
    </row>
    <row r="92" spans="1:5" x14ac:dyDescent="0.4">
      <c r="A92" t="s">
        <v>134</v>
      </c>
      <c r="B92" s="99">
        <f>報名基本資料填寫!I21</f>
        <v>0</v>
      </c>
      <c r="C92">
        <f>報名基本資料填寫!J21</f>
        <v>0</v>
      </c>
      <c r="D92">
        <f>IF(C92=0,0,COUNTIF($B$2:$B92,B92))</f>
        <v>0</v>
      </c>
      <c r="E92">
        <f t="shared" si="1"/>
        <v>0</v>
      </c>
    </row>
    <row r="93" spans="1:5" x14ac:dyDescent="0.4">
      <c r="A93" t="s">
        <v>134</v>
      </c>
      <c r="B93" s="99">
        <f>報名基本資料填寫!I22</f>
        <v>0</v>
      </c>
      <c r="C93">
        <f>報名基本資料填寫!J22</f>
        <v>0</v>
      </c>
      <c r="D93">
        <f>IF(C93=0,0,COUNTIF($B$2:$B93,B93))</f>
        <v>0</v>
      </c>
      <c r="E93">
        <f t="shared" si="1"/>
        <v>0</v>
      </c>
    </row>
    <row r="94" spans="1:5" x14ac:dyDescent="0.4">
      <c r="A94" t="s">
        <v>134</v>
      </c>
      <c r="B94" s="99">
        <f>報名基本資料填寫!I23</f>
        <v>0</v>
      </c>
      <c r="C94">
        <f>報名基本資料填寫!J23</f>
        <v>0</v>
      </c>
      <c r="D94">
        <f>IF(C94=0,0,COUNTIF($B$2:$B94,B94))</f>
        <v>0</v>
      </c>
      <c r="E94">
        <f t="shared" si="1"/>
        <v>0</v>
      </c>
    </row>
    <row r="95" spans="1:5" x14ac:dyDescent="0.4">
      <c r="A95" t="s">
        <v>134</v>
      </c>
      <c r="B95" s="99">
        <f>報名基本資料填寫!I24</f>
        <v>0</v>
      </c>
      <c r="C95">
        <f>報名基本資料填寫!J24</f>
        <v>0</v>
      </c>
      <c r="D95">
        <f>IF(C95=0,0,COUNTIF($B$2:$B95,B95))</f>
        <v>0</v>
      </c>
      <c r="E95">
        <f t="shared" si="1"/>
        <v>0</v>
      </c>
    </row>
    <row r="96" spans="1:5" x14ac:dyDescent="0.4">
      <c r="A96" t="s">
        <v>134</v>
      </c>
      <c r="B96" s="99">
        <f>報名基本資料填寫!I25</f>
        <v>0</v>
      </c>
      <c r="C96">
        <f>報名基本資料填寫!J25</f>
        <v>0</v>
      </c>
      <c r="D96">
        <f>IF(C96=0,0,COUNTIF($B$2:$B96,B96))</f>
        <v>0</v>
      </c>
      <c r="E96">
        <f t="shared" si="1"/>
        <v>0</v>
      </c>
    </row>
    <row r="97" spans="1:5" x14ac:dyDescent="0.4">
      <c r="A97" t="s">
        <v>134</v>
      </c>
      <c r="B97" s="99">
        <f>報名基本資料填寫!I26</f>
        <v>0</v>
      </c>
      <c r="C97">
        <f>報名基本資料填寫!J26</f>
        <v>0</v>
      </c>
      <c r="D97">
        <f>IF(C97=0,0,COUNTIF($B$2:$B97,B97))</f>
        <v>0</v>
      </c>
      <c r="E97">
        <f t="shared" si="1"/>
        <v>0</v>
      </c>
    </row>
    <row r="98" spans="1:5" x14ac:dyDescent="0.4">
      <c r="A98" t="s">
        <v>134</v>
      </c>
      <c r="B98" s="99">
        <f>報名基本資料填寫!I27</f>
        <v>0</v>
      </c>
      <c r="C98">
        <f>報名基本資料填寫!J27</f>
        <v>0</v>
      </c>
      <c r="D98">
        <f>IF(C98=0,0,COUNTIF($B$2:$B98,B98))</f>
        <v>0</v>
      </c>
      <c r="E98">
        <f t="shared" si="1"/>
        <v>0</v>
      </c>
    </row>
    <row r="99" spans="1:5" x14ac:dyDescent="0.4">
      <c r="A99" t="s">
        <v>134</v>
      </c>
      <c r="B99" s="99">
        <f>報名基本資料填寫!I28</f>
        <v>0</v>
      </c>
      <c r="C99">
        <f>報名基本資料填寫!J28</f>
        <v>0</v>
      </c>
      <c r="D99">
        <f>IF(C99=0,0,COUNTIF($B$2:$B99,B99))</f>
        <v>0</v>
      </c>
      <c r="E99">
        <f t="shared" si="1"/>
        <v>0</v>
      </c>
    </row>
    <row r="100" spans="1:5" x14ac:dyDescent="0.4">
      <c r="A100" t="s">
        <v>134</v>
      </c>
      <c r="B100" s="99">
        <f>報名基本資料填寫!I29</f>
        <v>0</v>
      </c>
      <c r="C100">
        <f>報名基本資料填寫!J29</f>
        <v>0</v>
      </c>
      <c r="D100">
        <f>IF(C100=0,0,COUNTIF($B$2:$B100,B100))</f>
        <v>0</v>
      </c>
      <c r="E100">
        <f t="shared" si="1"/>
        <v>0</v>
      </c>
    </row>
    <row r="101" spans="1:5" x14ac:dyDescent="0.4">
      <c r="A101" t="s">
        <v>134</v>
      </c>
      <c r="B101" s="99">
        <f>報名基本資料填寫!I30</f>
        <v>0</v>
      </c>
      <c r="C101">
        <f>報名基本資料填寫!J30</f>
        <v>0</v>
      </c>
      <c r="D101">
        <f>IF(C101=0,0,COUNTIF($B$2:$B101,B101))</f>
        <v>0</v>
      </c>
      <c r="E101">
        <f t="shared" si="1"/>
        <v>0</v>
      </c>
    </row>
    <row r="102" spans="1:5" x14ac:dyDescent="0.4">
      <c r="A102" t="s">
        <v>134</v>
      </c>
      <c r="B102" s="99">
        <f>報名基本資料填寫!I31</f>
        <v>0</v>
      </c>
      <c r="C102">
        <f>報名基本資料填寫!J31</f>
        <v>0</v>
      </c>
      <c r="D102">
        <f>IF(C102=0,0,COUNTIF($B$2:$B102,B102))</f>
        <v>0</v>
      </c>
      <c r="E102">
        <f t="shared" si="1"/>
        <v>0</v>
      </c>
    </row>
    <row r="103" spans="1:5" x14ac:dyDescent="0.4">
      <c r="A103" t="s">
        <v>134</v>
      </c>
      <c r="B103" s="99">
        <f>報名基本資料填寫!I32</f>
        <v>0</v>
      </c>
      <c r="C103">
        <f>報名基本資料填寫!J32</f>
        <v>0</v>
      </c>
      <c r="D103">
        <f>IF(C103=0,0,COUNTIF($B$2:$B103,B103))</f>
        <v>0</v>
      </c>
      <c r="E103">
        <f t="shared" si="1"/>
        <v>0</v>
      </c>
    </row>
    <row r="104" spans="1:5" x14ac:dyDescent="0.4">
      <c r="A104" t="s">
        <v>134</v>
      </c>
      <c r="B104" s="99">
        <f>報名基本資料填寫!I33</f>
        <v>0</v>
      </c>
      <c r="C104">
        <f>報名基本資料填寫!J33</f>
        <v>0</v>
      </c>
      <c r="D104">
        <f>IF(C104=0,0,COUNTIF($B$2:$B104,B104))</f>
        <v>0</v>
      </c>
      <c r="E104">
        <f t="shared" si="1"/>
        <v>0</v>
      </c>
    </row>
    <row r="105" spans="1:5" x14ac:dyDescent="0.4">
      <c r="A105" t="s">
        <v>134</v>
      </c>
      <c r="B105" s="99">
        <f>報名基本資料填寫!I34</f>
        <v>0</v>
      </c>
      <c r="C105">
        <f>報名基本資料填寫!J34</f>
        <v>0</v>
      </c>
      <c r="D105">
        <f>IF(C105=0,0,COUNTIF($B$2:$B105,B105))</f>
        <v>0</v>
      </c>
      <c r="E105">
        <f t="shared" si="1"/>
        <v>0</v>
      </c>
    </row>
    <row r="106" spans="1:5" x14ac:dyDescent="0.4">
      <c r="A106" t="s">
        <v>134</v>
      </c>
      <c r="B106" s="99">
        <f>報名基本資料填寫!I35</f>
        <v>0</v>
      </c>
      <c r="C106">
        <f>報名基本資料填寫!J35</f>
        <v>0</v>
      </c>
      <c r="D106">
        <f>IF(C106=0,0,COUNTIF($B$2:$B106,B106))</f>
        <v>0</v>
      </c>
      <c r="E106">
        <f t="shared" si="1"/>
        <v>0</v>
      </c>
    </row>
    <row r="107" spans="1:5" x14ac:dyDescent="0.4">
      <c r="A107" t="s">
        <v>134</v>
      </c>
      <c r="B107" s="99">
        <f>報名基本資料填寫!I36</f>
        <v>0</v>
      </c>
      <c r="C107">
        <f>報名基本資料填寫!J36</f>
        <v>0</v>
      </c>
      <c r="D107">
        <f>IF(C107=0,0,COUNTIF($B$2:$B107,B107))</f>
        <v>0</v>
      </c>
      <c r="E107">
        <f t="shared" si="1"/>
        <v>0</v>
      </c>
    </row>
    <row r="108" spans="1:5" x14ac:dyDescent="0.4">
      <c r="A108" t="s">
        <v>134</v>
      </c>
      <c r="B108" s="99">
        <f>報名基本資料填寫!I37</f>
        <v>0</v>
      </c>
      <c r="C108">
        <f>報名基本資料填寫!J37</f>
        <v>0</v>
      </c>
      <c r="D108">
        <f>IF(C108=0,0,COUNTIF($B$2:$B108,B108))</f>
        <v>0</v>
      </c>
      <c r="E108">
        <f t="shared" si="1"/>
        <v>0</v>
      </c>
    </row>
    <row r="109" spans="1:5" x14ac:dyDescent="0.4">
      <c r="A109" t="s">
        <v>134</v>
      </c>
      <c r="B109" s="99">
        <f>報名基本資料填寫!I38</f>
        <v>0</v>
      </c>
      <c r="C109">
        <f>報名基本資料填寫!J38</f>
        <v>0</v>
      </c>
      <c r="D109">
        <f>IF(C109=0,0,COUNTIF($B$2:$B109,B109))</f>
        <v>0</v>
      </c>
      <c r="E109">
        <f t="shared" si="1"/>
        <v>0</v>
      </c>
    </row>
    <row r="110" spans="1:5" x14ac:dyDescent="0.4">
      <c r="A110" t="s">
        <v>134</v>
      </c>
      <c r="B110" s="99">
        <f>報名基本資料填寫!I39</f>
        <v>0</v>
      </c>
      <c r="C110">
        <f>報名基本資料填寫!J39</f>
        <v>0</v>
      </c>
      <c r="D110">
        <f>IF(C110=0,0,COUNTIF($B$2:$B110,B110))</f>
        <v>0</v>
      </c>
      <c r="E110">
        <f t="shared" si="1"/>
        <v>0</v>
      </c>
    </row>
    <row r="111" spans="1:5" x14ac:dyDescent="0.4">
      <c r="A111" t="s">
        <v>134</v>
      </c>
      <c r="B111" s="99">
        <f>報名基本資料填寫!I40</f>
        <v>0</v>
      </c>
      <c r="C111">
        <f>報名基本資料填寫!J40</f>
        <v>0</v>
      </c>
      <c r="D111">
        <f>IF(C111=0,0,COUNTIF($B$2:$B111,B111))</f>
        <v>0</v>
      </c>
      <c r="E111">
        <f t="shared" si="1"/>
        <v>0</v>
      </c>
    </row>
    <row r="112" spans="1:5" x14ac:dyDescent="0.4">
      <c r="A112" t="s">
        <v>134</v>
      </c>
      <c r="B112" s="99">
        <f>報名基本資料填寫!I41</f>
        <v>0</v>
      </c>
      <c r="C112">
        <f>報名基本資料填寫!J41</f>
        <v>0</v>
      </c>
      <c r="D112">
        <f>IF(C112=0,0,COUNTIF($B$2:$B112,B112))</f>
        <v>0</v>
      </c>
      <c r="E112">
        <f t="shared" si="1"/>
        <v>0</v>
      </c>
    </row>
    <row r="113" spans="1:5" x14ac:dyDescent="0.4">
      <c r="A113" t="s">
        <v>134</v>
      </c>
      <c r="B113" s="99">
        <f>報名基本資料填寫!I42</f>
        <v>0</v>
      </c>
      <c r="C113">
        <f>報名基本資料填寫!J42</f>
        <v>0</v>
      </c>
      <c r="D113">
        <f>IF(C113=0,0,COUNTIF($B$2:$B113,B113))</f>
        <v>0</v>
      </c>
      <c r="E113">
        <f t="shared" si="1"/>
        <v>0</v>
      </c>
    </row>
    <row r="114" spans="1:5" x14ac:dyDescent="0.4">
      <c r="A114" t="s">
        <v>134</v>
      </c>
      <c r="B114" s="99">
        <f>報名基本資料填寫!I43</f>
        <v>0</v>
      </c>
      <c r="C114">
        <f>報名基本資料填寫!J43</f>
        <v>0</v>
      </c>
      <c r="D114">
        <f>IF(C114=0,0,COUNTIF($B$2:$B114,B114))</f>
        <v>0</v>
      </c>
      <c r="E114">
        <f t="shared" si="1"/>
        <v>0</v>
      </c>
    </row>
    <row r="115" spans="1:5" x14ac:dyDescent="0.4">
      <c r="A115" t="s">
        <v>134</v>
      </c>
      <c r="B115" s="99">
        <f>報名基本資料填寫!I44</f>
        <v>0</v>
      </c>
      <c r="C115">
        <f>報名基本資料填寫!J44</f>
        <v>0</v>
      </c>
      <c r="D115">
        <f>IF(C115=0,0,COUNTIF($B$2:$B115,B115))</f>
        <v>0</v>
      </c>
      <c r="E115">
        <f t="shared" si="1"/>
        <v>0</v>
      </c>
    </row>
    <row r="116" spans="1:5" x14ac:dyDescent="0.4">
      <c r="A116" t="s">
        <v>134</v>
      </c>
      <c r="B116" s="99">
        <f>報名基本資料填寫!I45</f>
        <v>0</v>
      </c>
      <c r="C116">
        <f>報名基本資料填寫!J45</f>
        <v>0</v>
      </c>
      <c r="D116">
        <f>IF(C116=0,0,COUNTIF($B$2:$B116,B116))</f>
        <v>0</v>
      </c>
      <c r="E116">
        <f t="shared" si="1"/>
        <v>0</v>
      </c>
    </row>
    <row r="117" spans="1:5" x14ac:dyDescent="0.4">
      <c r="A117" t="s">
        <v>134</v>
      </c>
      <c r="B117" s="99">
        <f>報名基本資料填寫!I46</f>
        <v>0</v>
      </c>
      <c r="C117">
        <f>報名基本資料填寫!J46</f>
        <v>0</v>
      </c>
      <c r="D117">
        <f>IF(C117=0,0,COUNTIF($B$2:$B117,B117))</f>
        <v>0</v>
      </c>
      <c r="E117">
        <f t="shared" si="1"/>
        <v>0</v>
      </c>
    </row>
    <row r="118" spans="1:5" x14ac:dyDescent="0.4">
      <c r="A118" t="s">
        <v>134</v>
      </c>
      <c r="B118" s="99">
        <f>報名基本資料填寫!I47</f>
        <v>0</v>
      </c>
      <c r="C118">
        <f>報名基本資料填寫!J47</f>
        <v>0</v>
      </c>
      <c r="D118">
        <f>IF(C118=0,0,COUNTIF($B$2:$B118,B118))</f>
        <v>0</v>
      </c>
      <c r="E118">
        <f t="shared" si="1"/>
        <v>0</v>
      </c>
    </row>
    <row r="119" spans="1:5" x14ac:dyDescent="0.4">
      <c r="A119" t="s">
        <v>134</v>
      </c>
      <c r="B119" s="99">
        <f>報名基本資料填寫!I48</f>
        <v>0</v>
      </c>
      <c r="C119">
        <f>報名基本資料填寫!J48</f>
        <v>0</v>
      </c>
      <c r="D119">
        <f>IF(C119=0,0,COUNTIF($B$2:$B119,B119))</f>
        <v>0</v>
      </c>
      <c r="E119">
        <f t="shared" si="1"/>
        <v>0</v>
      </c>
    </row>
    <row r="120" spans="1:5" x14ac:dyDescent="0.4">
      <c r="A120" t="s">
        <v>134</v>
      </c>
      <c r="B120" s="99">
        <f>報名基本資料填寫!I49</f>
        <v>0</v>
      </c>
      <c r="C120">
        <f>報名基本資料填寫!J49</f>
        <v>0</v>
      </c>
      <c r="D120">
        <f>IF(C120=0,0,COUNTIF($B$2:$B120,B120))</f>
        <v>0</v>
      </c>
      <c r="E120">
        <f t="shared" si="1"/>
        <v>0</v>
      </c>
    </row>
    <row r="121" spans="1:5" x14ac:dyDescent="0.4">
      <c r="A121" t="s">
        <v>134</v>
      </c>
      <c r="B121" s="99">
        <f>報名基本資料填寫!I50</f>
        <v>0</v>
      </c>
      <c r="C121">
        <f>報名基本資料填寫!J50</f>
        <v>0</v>
      </c>
      <c r="D121">
        <f>IF(C121=0,0,COUNTIF($B$2:$B121,B121))</f>
        <v>0</v>
      </c>
      <c r="E121">
        <f t="shared" si="1"/>
        <v>0</v>
      </c>
    </row>
    <row r="122" spans="1:5" x14ac:dyDescent="0.4">
      <c r="A122" t="s">
        <v>134</v>
      </c>
      <c r="B122" s="99">
        <f>報名基本資料填寫!I51</f>
        <v>0</v>
      </c>
      <c r="C122">
        <f>報名基本資料填寫!J51</f>
        <v>0</v>
      </c>
      <c r="D122">
        <f>IF(C122=0,0,COUNTIF($B$2:$B122,B122))</f>
        <v>0</v>
      </c>
      <c r="E122">
        <f t="shared" si="1"/>
        <v>0</v>
      </c>
    </row>
    <row r="123" spans="1:5" x14ac:dyDescent="0.4">
      <c r="A123" t="s">
        <v>134</v>
      </c>
      <c r="B123" s="99">
        <f>報名基本資料填寫!I52</f>
        <v>0</v>
      </c>
      <c r="C123">
        <f>報名基本資料填寫!J52</f>
        <v>0</v>
      </c>
      <c r="D123">
        <f>IF(C123=0,0,COUNTIF($B$2:$B123,B123))</f>
        <v>0</v>
      </c>
      <c r="E123">
        <f t="shared" si="1"/>
        <v>0</v>
      </c>
    </row>
    <row r="124" spans="1:5" x14ac:dyDescent="0.4">
      <c r="A124" t="s">
        <v>134</v>
      </c>
      <c r="B124" s="99">
        <f>報名基本資料填寫!I53</f>
        <v>0</v>
      </c>
      <c r="C124">
        <f>報名基本資料填寫!J53</f>
        <v>0</v>
      </c>
      <c r="D124">
        <f>IF(C124=0,0,COUNTIF($B$2:$B124,B124))</f>
        <v>0</v>
      </c>
      <c r="E124">
        <f t="shared" si="1"/>
        <v>0</v>
      </c>
    </row>
    <row r="125" spans="1:5" x14ac:dyDescent="0.4">
      <c r="A125" t="s">
        <v>134</v>
      </c>
      <c r="B125" s="99">
        <f>報名基本資料填寫!I54</f>
        <v>0</v>
      </c>
      <c r="C125">
        <f>報名基本資料填寫!J54</f>
        <v>0</v>
      </c>
      <c r="D125">
        <f>IF(C125=0,0,COUNTIF($B$2:$B125,B125))</f>
        <v>0</v>
      </c>
      <c r="E125">
        <f t="shared" si="1"/>
        <v>0</v>
      </c>
    </row>
    <row r="126" spans="1:5" x14ac:dyDescent="0.4">
      <c r="A126" t="s">
        <v>134</v>
      </c>
      <c r="B126" s="99">
        <f>報名基本資料填寫!I55</f>
        <v>0</v>
      </c>
      <c r="C126">
        <f>報名基本資料填寫!J55</f>
        <v>0</v>
      </c>
      <c r="D126">
        <f>IF(C126=0,0,COUNTIF($B$2:$B126,B126))</f>
        <v>0</v>
      </c>
      <c r="E126">
        <f t="shared" si="1"/>
        <v>0</v>
      </c>
    </row>
    <row r="127" spans="1:5" x14ac:dyDescent="0.4">
      <c r="A127" t="s">
        <v>134</v>
      </c>
      <c r="B127" s="99">
        <f>報名基本資料填寫!I56</f>
        <v>0</v>
      </c>
      <c r="C127">
        <f>報名基本資料填寫!J56</f>
        <v>0</v>
      </c>
      <c r="D127">
        <f>IF(C127=0,0,COUNTIF($B$2:$B127,B127))</f>
        <v>0</v>
      </c>
      <c r="E127">
        <f t="shared" si="1"/>
        <v>0</v>
      </c>
    </row>
    <row r="128" spans="1:5" x14ac:dyDescent="0.4">
      <c r="A128" t="s">
        <v>134</v>
      </c>
      <c r="B128" s="99">
        <f>報名基本資料填寫!I57</f>
        <v>0</v>
      </c>
      <c r="C128">
        <f>報名基本資料填寫!J57</f>
        <v>0</v>
      </c>
      <c r="D128">
        <f>IF(C128=0,0,COUNTIF($B$2:$B128,B128))</f>
        <v>0</v>
      </c>
      <c r="E128">
        <f t="shared" si="1"/>
        <v>0</v>
      </c>
    </row>
    <row r="129" spans="1:5" x14ac:dyDescent="0.4">
      <c r="A129" t="s">
        <v>134</v>
      </c>
      <c r="B129" s="99">
        <f>報名基本資料填寫!I58</f>
        <v>0</v>
      </c>
      <c r="C129">
        <f>報名基本資料填寫!J58</f>
        <v>0</v>
      </c>
      <c r="D129">
        <f>IF(C129=0,0,COUNTIF($B$2:$B129,B129))</f>
        <v>0</v>
      </c>
      <c r="E129">
        <f t="shared" si="1"/>
        <v>0</v>
      </c>
    </row>
    <row r="130" spans="1:5" x14ac:dyDescent="0.4">
      <c r="A130" t="s">
        <v>134</v>
      </c>
      <c r="B130" s="99">
        <f>報名基本資料填寫!I59</f>
        <v>0</v>
      </c>
      <c r="C130">
        <f>報名基本資料填寫!J59</f>
        <v>0</v>
      </c>
      <c r="D130">
        <f>IF(C130=0,0,COUNTIF($B$2:$B130,B130))</f>
        <v>0</v>
      </c>
      <c r="E130">
        <f t="shared" si="1"/>
        <v>0</v>
      </c>
    </row>
    <row r="131" spans="1:5" x14ac:dyDescent="0.4">
      <c r="A131" t="s">
        <v>134</v>
      </c>
      <c r="B131" s="99">
        <f>報名基本資料填寫!I60</f>
        <v>0</v>
      </c>
      <c r="C131">
        <f>報名基本資料填寫!J60</f>
        <v>0</v>
      </c>
      <c r="D131">
        <f>IF(C131=0,0,COUNTIF($B$2:$B131,B131))</f>
        <v>0</v>
      </c>
      <c r="E131">
        <f t="shared" ref="E131:E162" si="2">IF(D131=1,1,0)</f>
        <v>0</v>
      </c>
    </row>
    <row r="132" spans="1:5" x14ac:dyDescent="0.4">
      <c r="A132" t="s">
        <v>134</v>
      </c>
      <c r="B132" s="99">
        <f>報名基本資料填寫!I61</f>
        <v>0</v>
      </c>
      <c r="C132">
        <f>報名基本資料填寫!J61</f>
        <v>0</v>
      </c>
      <c r="D132">
        <f>IF(C132=0,0,COUNTIF($B$2:$B132,B132))</f>
        <v>0</v>
      </c>
      <c r="E132">
        <f t="shared" si="2"/>
        <v>0</v>
      </c>
    </row>
    <row r="133" spans="1:5" x14ac:dyDescent="0.4">
      <c r="A133" t="s">
        <v>134</v>
      </c>
      <c r="B133" s="99">
        <f>報名基本資料填寫!I62</f>
        <v>0</v>
      </c>
      <c r="C133">
        <f>報名基本資料填寫!J62</f>
        <v>0</v>
      </c>
      <c r="D133">
        <f>IF(C133=0,0,COUNTIF($B$2:$B133,B133))</f>
        <v>0</v>
      </c>
      <c r="E133">
        <f t="shared" si="2"/>
        <v>0</v>
      </c>
    </row>
    <row r="134" spans="1:5" x14ac:dyDescent="0.4">
      <c r="A134" t="s">
        <v>134</v>
      </c>
      <c r="B134" s="99">
        <f>報名基本資料填寫!I63</f>
        <v>0</v>
      </c>
      <c r="C134">
        <f>報名基本資料填寫!J63</f>
        <v>0</v>
      </c>
      <c r="D134">
        <f>IF(C134=0,0,COUNTIF($B$2:$B134,B134))</f>
        <v>0</v>
      </c>
      <c r="E134">
        <f t="shared" si="2"/>
        <v>0</v>
      </c>
    </row>
    <row r="135" spans="1:5" x14ac:dyDescent="0.4">
      <c r="A135" t="s">
        <v>134</v>
      </c>
      <c r="B135" s="99">
        <f>報名基本資料填寫!I64</f>
        <v>0</v>
      </c>
      <c r="C135">
        <f>報名基本資料填寫!J64</f>
        <v>0</v>
      </c>
      <c r="D135">
        <f>IF(C135=0,0,COUNTIF($B$2:$B135,B135))</f>
        <v>0</v>
      </c>
      <c r="E135">
        <f t="shared" si="2"/>
        <v>0</v>
      </c>
    </row>
    <row r="136" spans="1:5" x14ac:dyDescent="0.4">
      <c r="A136" t="s">
        <v>134</v>
      </c>
      <c r="B136" s="99">
        <f>報名基本資料填寫!I65</f>
        <v>0</v>
      </c>
      <c r="C136">
        <f>報名基本資料填寫!J65</f>
        <v>0</v>
      </c>
      <c r="D136">
        <f>IF(C136=0,0,COUNTIF($B$2:$B136,B136))</f>
        <v>0</v>
      </c>
      <c r="E136">
        <f t="shared" si="2"/>
        <v>0</v>
      </c>
    </row>
    <row r="137" spans="1:5" x14ac:dyDescent="0.4">
      <c r="A137" t="s">
        <v>134</v>
      </c>
      <c r="B137" s="99">
        <f>報名基本資料填寫!I66</f>
        <v>0</v>
      </c>
      <c r="C137">
        <f>報名基本資料填寫!J66</f>
        <v>0</v>
      </c>
      <c r="D137">
        <f>IF(C137=0,0,COUNTIF($B$2:$B137,B137))</f>
        <v>0</v>
      </c>
      <c r="E137">
        <f t="shared" si="2"/>
        <v>0</v>
      </c>
    </row>
    <row r="138" spans="1:5" x14ac:dyDescent="0.4">
      <c r="A138" t="s">
        <v>134</v>
      </c>
      <c r="B138" s="99">
        <f>報名基本資料填寫!I67</f>
        <v>0</v>
      </c>
      <c r="C138">
        <f>報名基本資料填寫!J67</f>
        <v>0</v>
      </c>
      <c r="D138">
        <f>IF(C138=0,0,COUNTIF($B$2:$B138,B138))</f>
        <v>0</v>
      </c>
      <c r="E138">
        <f t="shared" si="2"/>
        <v>0</v>
      </c>
    </row>
    <row r="139" spans="1:5" x14ac:dyDescent="0.4">
      <c r="A139" t="s">
        <v>134</v>
      </c>
      <c r="B139" s="99">
        <f>報名基本資料填寫!I68</f>
        <v>0</v>
      </c>
      <c r="C139">
        <f>報名基本資料填寫!J68</f>
        <v>0</v>
      </c>
      <c r="D139">
        <f>IF(C139=0,0,COUNTIF($B$2:$B139,B139))</f>
        <v>0</v>
      </c>
      <c r="E139">
        <f t="shared" si="2"/>
        <v>0</v>
      </c>
    </row>
    <row r="140" spans="1:5" x14ac:dyDescent="0.4">
      <c r="A140" t="s">
        <v>134</v>
      </c>
      <c r="B140" s="99">
        <f>報名基本資料填寫!I69</f>
        <v>0</v>
      </c>
      <c r="C140">
        <f>報名基本資料填寫!J69</f>
        <v>0</v>
      </c>
      <c r="D140">
        <f>IF(C140=0,0,COUNTIF($B$2:$B140,B140))</f>
        <v>0</v>
      </c>
      <c r="E140">
        <f t="shared" si="2"/>
        <v>0</v>
      </c>
    </row>
    <row r="141" spans="1:5" x14ac:dyDescent="0.4">
      <c r="A141" t="s">
        <v>134</v>
      </c>
      <c r="B141" s="99">
        <f>報名基本資料填寫!I70</f>
        <v>0</v>
      </c>
      <c r="C141">
        <f>報名基本資料填寫!J70</f>
        <v>0</v>
      </c>
      <c r="D141">
        <f>IF(C141=0,0,COUNTIF($B$2:$B141,B141))</f>
        <v>0</v>
      </c>
      <c r="E141">
        <f t="shared" si="2"/>
        <v>0</v>
      </c>
    </row>
    <row r="142" spans="1:5" x14ac:dyDescent="0.4">
      <c r="A142" t="s">
        <v>134</v>
      </c>
      <c r="B142" s="99">
        <f>報名基本資料填寫!I71</f>
        <v>0</v>
      </c>
      <c r="C142">
        <f>報名基本資料填寫!J71</f>
        <v>0</v>
      </c>
      <c r="D142">
        <f>IF(C142=0,0,COUNTIF($B$2:$B142,B142))</f>
        <v>0</v>
      </c>
      <c r="E142">
        <f t="shared" si="2"/>
        <v>0</v>
      </c>
    </row>
    <row r="143" spans="1:5" x14ac:dyDescent="0.4">
      <c r="A143" t="s">
        <v>134</v>
      </c>
      <c r="B143" s="99">
        <f>報名基本資料填寫!I72</f>
        <v>0</v>
      </c>
      <c r="C143">
        <f>報名基本資料填寫!J72</f>
        <v>0</v>
      </c>
      <c r="D143">
        <f>IF(C143=0,0,COUNTIF($B$2:$B143,B143))</f>
        <v>0</v>
      </c>
      <c r="E143">
        <f t="shared" si="2"/>
        <v>0</v>
      </c>
    </row>
    <row r="144" spans="1:5" x14ac:dyDescent="0.4">
      <c r="A144" t="s">
        <v>134</v>
      </c>
      <c r="B144" s="99">
        <f>報名基本資料填寫!I73</f>
        <v>0</v>
      </c>
      <c r="C144">
        <f>報名基本資料填寫!J73</f>
        <v>0</v>
      </c>
      <c r="D144">
        <f>IF(C144=0,0,COUNTIF($B$2:$B144,B144))</f>
        <v>0</v>
      </c>
      <c r="E144">
        <f t="shared" si="2"/>
        <v>0</v>
      </c>
    </row>
    <row r="145" spans="1:5" x14ac:dyDescent="0.4">
      <c r="A145" t="s">
        <v>134</v>
      </c>
      <c r="B145" s="99">
        <f>報名基本資料填寫!I74</f>
        <v>0</v>
      </c>
      <c r="C145">
        <f>報名基本資料填寫!J74</f>
        <v>0</v>
      </c>
      <c r="D145">
        <f>IF(C145=0,0,COUNTIF($B$2:$B145,B145))</f>
        <v>0</v>
      </c>
      <c r="E145">
        <f t="shared" si="2"/>
        <v>0</v>
      </c>
    </row>
    <row r="146" spans="1:5" x14ac:dyDescent="0.4">
      <c r="A146" t="s">
        <v>134</v>
      </c>
      <c r="B146" s="99">
        <f>報名基本資料填寫!I75</f>
        <v>0</v>
      </c>
      <c r="C146">
        <f>報名基本資料填寫!J75</f>
        <v>0</v>
      </c>
      <c r="D146">
        <f>IF(C146=0,0,COUNTIF($B$2:$B146,B146))</f>
        <v>0</v>
      </c>
      <c r="E146">
        <f t="shared" si="2"/>
        <v>0</v>
      </c>
    </row>
    <row r="147" spans="1:5" x14ac:dyDescent="0.4">
      <c r="A147" t="s">
        <v>134</v>
      </c>
      <c r="B147" s="99">
        <f>報名基本資料填寫!I76</f>
        <v>0</v>
      </c>
      <c r="C147">
        <f>報名基本資料填寫!J76</f>
        <v>0</v>
      </c>
      <c r="D147">
        <f>IF(C147=0,0,COUNTIF($B$2:$B147,B147))</f>
        <v>0</v>
      </c>
      <c r="E147">
        <f t="shared" si="2"/>
        <v>0</v>
      </c>
    </row>
    <row r="148" spans="1:5" x14ac:dyDescent="0.4">
      <c r="A148" t="s">
        <v>134</v>
      </c>
      <c r="B148" s="99">
        <f>報名基本資料填寫!I77</f>
        <v>0</v>
      </c>
      <c r="C148">
        <f>報名基本資料填寫!J77</f>
        <v>0</v>
      </c>
      <c r="D148">
        <f>IF(C148=0,0,COUNTIF($B$2:$B148,B148))</f>
        <v>0</v>
      </c>
      <c r="E148">
        <f t="shared" si="2"/>
        <v>0</v>
      </c>
    </row>
    <row r="149" spans="1:5" x14ac:dyDescent="0.4">
      <c r="A149" t="s">
        <v>134</v>
      </c>
      <c r="B149" s="99">
        <f>報名基本資料填寫!I78</f>
        <v>0</v>
      </c>
      <c r="C149">
        <f>報名基本資料填寫!J78</f>
        <v>0</v>
      </c>
      <c r="D149">
        <f>IF(C149=0,0,COUNTIF($B$2:$B149,B149))</f>
        <v>0</v>
      </c>
      <c r="E149">
        <f t="shared" si="2"/>
        <v>0</v>
      </c>
    </row>
    <row r="150" spans="1:5" x14ac:dyDescent="0.4">
      <c r="A150" t="s">
        <v>134</v>
      </c>
      <c r="B150" s="99">
        <f>報名基本資料填寫!I79</f>
        <v>0</v>
      </c>
      <c r="C150">
        <f>報名基本資料填寫!J79</f>
        <v>0</v>
      </c>
      <c r="D150">
        <f>IF(C150=0,0,COUNTIF($B$2:$B150,B150))</f>
        <v>0</v>
      </c>
      <c r="E150">
        <f t="shared" si="2"/>
        <v>0</v>
      </c>
    </row>
    <row r="151" spans="1:5" x14ac:dyDescent="0.4">
      <c r="A151" t="s">
        <v>134</v>
      </c>
      <c r="B151" s="99">
        <f>報名基本資料填寫!I80</f>
        <v>0</v>
      </c>
      <c r="C151">
        <f>報名基本資料填寫!J80</f>
        <v>0</v>
      </c>
      <c r="D151">
        <f>IF(C151=0,0,COUNTIF($B$2:$B151,B151))</f>
        <v>0</v>
      </c>
      <c r="E151">
        <f t="shared" si="2"/>
        <v>0</v>
      </c>
    </row>
    <row r="152" spans="1:5" x14ac:dyDescent="0.4">
      <c r="A152" t="s">
        <v>134</v>
      </c>
      <c r="B152" s="99">
        <f>報名基本資料填寫!I81</f>
        <v>0</v>
      </c>
      <c r="C152">
        <f>報名基本資料填寫!J81</f>
        <v>0</v>
      </c>
      <c r="D152">
        <f>IF(C152=0,0,COUNTIF($B$2:$B152,B152))</f>
        <v>0</v>
      </c>
      <c r="E152">
        <f t="shared" si="2"/>
        <v>0</v>
      </c>
    </row>
    <row r="153" spans="1:5" x14ac:dyDescent="0.4">
      <c r="A153" t="s">
        <v>134</v>
      </c>
      <c r="B153" s="99">
        <f>報名基本資料填寫!I82</f>
        <v>0</v>
      </c>
      <c r="C153">
        <f>報名基本資料填寫!J82</f>
        <v>0</v>
      </c>
      <c r="D153">
        <f>IF(C153=0,0,COUNTIF($B$2:$B153,B153))</f>
        <v>0</v>
      </c>
      <c r="E153">
        <f t="shared" si="2"/>
        <v>0</v>
      </c>
    </row>
    <row r="154" spans="1:5" x14ac:dyDescent="0.4">
      <c r="A154" t="s">
        <v>134</v>
      </c>
      <c r="B154" s="99">
        <f>報名基本資料填寫!I83</f>
        <v>0</v>
      </c>
      <c r="C154">
        <f>報名基本資料填寫!J83</f>
        <v>0</v>
      </c>
      <c r="D154">
        <f>IF(C154=0,0,COUNTIF($B$2:$B154,B154))</f>
        <v>0</v>
      </c>
      <c r="E154">
        <f t="shared" si="2"/>
        <v>0</v>
      </c>
    </row>
    <row r="155" spans="1:5" x14ac:dyDescent="0.4">
      <c r="A155" t="s">
        <v>134</v>
      </c>
      <c r="B155" s="99">
        <f>報名基本資料填寫!I84</f>
        <v>0</v>
      </c>
      <c r="C155">
        <f>報名基本資料填寫!J84</f>
        <v>0</v>
      </c>
      <c r="D155">
        <f>IF(C155=0,0,COUNTIF($B$2:$B155,B155))</f>
        <v>0</v>
      </c>
      <c r="E155">
        <f t="shared" si="2"/>
        <v>0</v>
      </c>
    </row>
    <row r="156" spans="1:5" x14ac:dyDescent="0.4">
      <c r="A156" t="s">
        <v>134</v>
      </c>
      <c r="B156" s="99">
        <f>報名基本資料填寫!I85</f>
        <v>0</v>
      </c>
      <c r="C156">
        <f>報名基本資料填寫!J85</f>
        <v>0</v>
      </c>
      <c r="D156">
        <f>IF(C156=0,0,COUNTIF($B$2:$B156,B156))</f>
        <v>0</v>
      </c>
      <c r="E156">
        <f t="shared" si="2"/>
        <v>0</v>
      </c>
    </row>
    <row r="157" spans="1:5" x14ac:dyDescent="0.4">
      <c r="A157" t="s">
        <v>134</v>
      </c>
      <c r="B157" s="99">
        <f>報名基本資料填寫!I86</f>
        <v>0</v>
      </c>
      <c r="C157">
        <f>報名基本資料填寫!J86</f>
        <v>0</v>
      </c>
      <c r="D157">
        <f>IF(C157=0,0,COUNTIF($B$2:$B157,B157))</f>
        <v>0</v>
      </c>
      <c r="E157">
        <f t="shared" si="2"/>
        <v>0</v>
      </c>
    </row>
    <row r="158" spans="1:5" x14ac:dyDescent="0.4">
      <c r="A158" t="s">
        <v>134</v>
      </c>
      <c r="B158" s="99">
        <f>報名基本資料填寫!I87</f>
        <v>0</v>
      </c>
      <c r="C158">
        <f>報名基本資料填寫!J87</f>
        <v>0</v>
      </c>
      <c r="D158">
        <f>IF(C158=0,0,COUNTIF($B$2:$B158,B158))</f>
        <v>0</v>
      </c>
      <c r="E158">
        <f t="shared" si="2"/>
        <v>0</v>
      </c>
    </row>
    <row r="159" spans="1:5" x14ac:dyDescent="0.4">
      <c r="A159" t="s">
        <v>134</v>
      </c>
      <c r="B159" s="99">
        <f>報名基本資料填寫!I88</f>
        <v>0</v>
      </c>
      <c r="C159">
        <f>報名基本資料填寫!J88</f>
        <v>0</v>
      </c>
      <c r="D159">
        <f>IF(C159=0,0,COUNTIF($B$2:$B159,B159))</f>
        <v>0</v>
      </c>
      <c r="E159">
        <f t="shared" si="2"/>
        <v>0</v>
      </c>
    </row>
    <row r="160" spans="1:5" x14ac:dyDescent="0.4">
      <c r="A160" t="s">
        <v>134</v>
      </c>
      <c r="B160" s="99">
        <f>報名基本資料填寫!I89</f>
        <v>0</v>
      </c>
      <c r="C160">
        <f>報名基本資料填寫!J89</f>
        <v>0</v>
      </c>
      <c r="D160">
        <f>IF(C160=0,0,COUNTIF($B$2:$B160,B160))</f>
        <v>0</v>
      </c>
      <c r="E160">
        <f t="shared" si="2"/>
        <v>0</v>
      </c>
    </row>
    <row r="161" spans="1:5" x14ac:dyDescent="0.4">
      <c r="A161" t="s">
        <v>134</v>
      </c>
      <c r="B161" s="99">
        <f>報名基本資料填寫!I90</f>
        <v>0</v>
      </c>
      <c r="C161">
        <f>報名基本資料填寫!J90</f>
        <v>0</v>
      </c>
      <c r="D161">
        <f>IF(C161=0,0,COUNTIF($B$2:$B161,B161))</f>
        <v>0</v>
      </c>
      <c r="E161">
        <f t="shared" si="2"/>
        <v>0</v>
      </c>
    </row>
    <row r="162" spans="1:5" x14ac:dyDescent="0.4">
      <c r="A162" t="s">
        <v>134</v>
      </c>
      <c r="B162" s="99">
        <f>報名基本資料填寫!I91</f>
        <v>0</v>
      </c>
      <c r="C162">
        <f>報名基本資料填寫!J91</f>
        <v>0</v>
      </c>
      <c r="D162">
        <f>IF(C162=0,0,COUNTIF($B$2:$B162,B162))</f>
        <v>0</v>
      </c>
      <c r="E162">
        <f t="shared" si="2"/>
        <v>0</v>
      </c>
    </row>
  </sheetData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57"/>
  <sheetViews>
    <sheetView zoomScaleNormal="100" workbookViewId="0">
      <selection activeCell="A5" sqref="A5"/>
    </sheetView>
  </sheetViews>
  <sheetFormatPr defaultColWidth="9" defaultRowHeight="15.5" x14ac:dyDescent="0.4"/>
  <cols>
    <col min="1" max="1" width="19.90625" style="5" customWidth="1"/>
    <col min="2" max="2" width="21.26953125" style="6" customWidth="1"/>
    <col min="3" max="3" width="9.7265625" style="6" bestFit="1" customWidth="1"/>
    <col min="4" max="4" width="9" style="9"/>
    <col min="5" max="5" width="9" style="5"/>
    <col min="6" max="6" width="0" style="5" hidden="1" customWidth="1"/>
    <col min="7" max="8" width="23" style="5" bestFit="1" customWidth="1"/>
    <col min="9" max="9" width="11.08984375" style="9" bestFit="1" customWidth="1"/>
    <col min="10" max="10" width="15.453125" style="7" hidden="1" customWidth="1"/>
    <col min="11" max="11" width="15.453125" style="9" hidden="1" customWidth="1"/>
    <col min="12" max="12" width="15.453125" style="7" hidden="1" customWidth="1"/>
    <col min="13" max="13" width="15.453125" style="8" hidden="1" customWidth="1"/>
    <col min="14" max="14" width="12.90625" style="8" hidden="1" customWidth="1"/>
    <col min="15" max="15" width="15.453125" style="8" bestFit="1" customWidth="1"/>
    <col min="16" max="16" width="12.453125" style="7" customWidth="1"/>
    <col min="17" max="17" width="11.453125" style="19" customWidth="1"/>
    <col min="18" max="18" width="9" style="11" customWidth="1"/>
    <col min="19" max="19" width="28.6328125" style="84" customWidth="1"/>
    <col min="20" max="20" width="10.26953125" style="5" bestFit="1" customWidth="1"/>
    <col min="21" max="16384" width="9" style="5"/>
  </cols>
  <sheetData>
    <row r="1" spans="1:19" ht="27.5" x14ac:dyDescent="0.4">
      <c r="A1" s="224" t="s">
        <v>111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</row>
    <row r="2" spans="1:19" ht="28" thickBot="1" x14ac:dyDescent="0.45">
      <c r="A2" s="225" t="s">
        <v>77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</row>
    <row r="3" spans="1:19" ht="16.899999999999999" customHeight="1" thickBot="1" x14ac:dyDescent="0.45">
      <c r="A3" s="18"/>
      <c r="B3" s="81"/>
      <c r="C3" s="81"/>
      <c r="D3" s="82"/>
      <c r="E3" s="18"/>
      <c r="F3" s="18"/>
      <c r="G3" s="18"/>
      <c r="H3" s="18"/>
      <c r="I3" s="82"/>
      <c r="J3" s="228" t="s">
        <v>16</v>
      </c>
      <c r="K3" s="229"/>
      <c r="L3" s="226" t="s">
        <v>17</v>
      </c>
      <c r="M3" s="227"/>
      <c r="N3" s="227"/>
      <c r="O3" s="230" t="s">
        <v>75</v>
      </c>
      <c r="P3" s="231"/>
      <c r="Q3" s="20"/>
      <c r="R3" s="18"/>
    </row>
    <row r="4" spans="1:19" s="9" customFormat="1" ht="54.5" thickBot="1" x14ac:dyDescent="0.45">
      <c r="A4" s="70" t="s">
        <v>59</v>
      </c>
      <c r="B4" s="71" t="s">
        <v>76</v>
      </c>
      <c r="C4" s="71" t="s">
        <v>60</v>
      </c>
      <c r="D4" s="70" t="s">
        <v>61</v>
      </c>
      <c r="E4" s="124" t="s">
        <v>122</v>
      </c>
      <c r="F4" s="73" t="s">
        <v>62</v>
      </c>
      <c r="G4" s="74" t="s">
        <v>63</v>
      </c>
      <c r="H4" s="72" t="s">
        <v>64</v>
      </c>
      <c r="I4" s="75" t="s">
        <v>65</v>
      </c>
      <c r="J4" s="74" t="s">
        <v>66</v>
      </c>
      <c r="K4" s="75" t="s">
        <v>67</v>
      </c>
      <c r="L4" s="74" t="s">
        <v>68</v>
      </c>
      <c r="M4" s="72" t="s">
        <v>69</v>
      </c>
      <c r="N4" s="76" t="s">
        <v>70</v>
      </c>
      <c r="O4" s="74" t="s">
        <v>71</v>
      </c>
      <c r="P4" s="75" t="s">
        <v>72</v>
      </c>
      <c r="Q4" s="83" t="s">
        <v>73</v>
      </c>
      <c r="R4" s="76" t="s">
        <v>74</v>
      </c>
      <c r="S4" s="85" t="s">
        <v>79</v>
      </c>
    </row>
    <row r="5" spans="1:19" s="69" customFormat="1" ht="21.65" customHeight="1" x14ac:dyDescent="0.25">
      <c r="A5" s="101"/>
      <c r="B5" s="128" t="str">
        <f>IF(ISBLANK(A5),"",VLOOKUP(A5,報名基本資料填寫!$B$12:$D$91,3,0))</f>
        <v/>
      </c>
      <c r="C5" s="102" t="str">
        <f>IF(B5="","",IF(B5&lt;=DATE(1963,7,22),"社會B組","社會A組"))</f>
        <v/>
      </c>
      <c r="D5" s="129" t="str">
        <f>IF(ISBLANK(A5),"",VLOOKUP(A5,報名基本資料填寫!$B$12:$E$91,4,0))</f>
        <v/>
      </c>
      <c r="E5" s="125" t="str">
        <f>IF(ISBLANK(A5),"",VLOOKUP(A5,報名基本資料填寫!$B$12:$G$91,5,0))</f>
        <v/>
      </c>
      <c r="F5" s="23"/>
      <c r="G5" s="103"/>
      <c r="H5" s="101"/>
      <c r="I5" s="104"/>
      <c r="J5" s="30" t="str">
        <f t="shared" ref="J5" si="0">IF(G5=J$4,"V","")</f>
        <v/>
      </c>
      <c r="K5" s="31" t="str">
        <f t="shared" ref="K5" si="1">IF(OR(I5="V",G5=K$4),"V","")</f>
        <v/>
      </c>
      <c r="L5" s="34" t="str">
        <f>IF(OR(I5="V",$H5=L$4),"V","")</f>
        <v/>
      </c>
      <c r="M5" s="35" t="str">
        <f>IF(OR(I5="V",$H5=M$4),"V","")</f>
        <v/>
      </c>
      <c r="N5" s="36" t="str">
        <f>IF(OR(I5="V",$H5=N$4),"V","")</f>
        <v/>
      </c>
      <c r="O5" s="17"/>
      <c r="P5" s="105" t="str">
        <f>IF(AND(D5="男",O5&lt;=55,O5&gt;10),"男子第一級",IF(AND(D5="男",55&lt;O5,O5&lt;=58),"男子第二級",IF(AND(D5="男",58&lt;O5,O5&lt;=61),"男子第三級",IF(AND(D5="男",61&lt;O5,O5&lt;=65),"男子第四級",IF(AND(D5="男",65&lt;O5,O5&lt;=70),"男子第五級",IF(AND(D5="男",70&lt;O5,O5&lt;=76),"男子第六級",IF(AND(D5="男",76&lt;O5,O5&lt;=83),"男子第七級",IF(AND(D5="男",83&lt;O5,O5&lt;=91),"男子第八級",IF(AND(D5="男",91&lt;O5,O5&lt;=100),"男子第九級",IF(AND(D5="男",100&lt;O5),"男子第十級",IF(AND(D5="女",10&lt;O5,O5&lt;=54),"女子第一級",IF(AND(D5="女",54&lt;O5,O5&lt;=58),"女子第二級",IF(AND(D5="女",58&lt;O5,O5&lt;=63),"女子第三級",IF(AND(D5="女",63&lt;O5,O5&lt;=70),"女子第四級",IF(AND(D5="女",70&lt;O5),"女子第五級","")))))))))))))))</f>
        <v/>
      </c>
      <c r="Q5" s="97" t="str">
        <f>IF(AND(ISTEXT(A5),E5="會員",I5="V",ISBLANK(O5)),1200,IF(AND(ISTEXT(A5),I5="V",ISBLANK(O5)),1500,IF(AND(ISTEXT(A5),E5="會員",I5="V",ISNUMBER(O5)),1200+500,IF(AND(ISTEXT(A5),I5="V",ISNUMBER(O5)),1500+800,IF(AND(ISTEXT(A5),E5="會員"),(COUNTIF(J5:N5,"V")+IF(ISNUMBER(O5),1,0))*500,IF(ISTEXT(A5),(COUNTIF(J5:N5,"V")+IF(ISNUMBER(O5),1,0))*800,""))))))</f>
        <v/>
      </c>
      <c r="R5" s="23"/>
      <c r="S5" s="151" t="str">
        <f>IF(AND(ISTEXT(A5),COUNTBLANK(G5:H5)&lt;2,I5="V"),"麻煩確認報名項目，一人至多報名一項套路及器械，或是四項全能",IF(OR(J5="V",K5="V",L5="V",M5="V",N5="V",O5&gt;0),"感謝您的參與，我們7/22見喔!!",""))</f>
        <v/>
      </c>
    </row>
    <row r="6" spans="1:19" ht="21.65" customHeight="1" x14ac:dyDescent="0.25">
      <c r="A6" s="10"/>
      <c r="B6" s="128" t="str">
        <f>IF(ISBLANK(A6),"",VLOOKUP(A6,報名基本資料填寫!$B$12:$D$91,3,0))</f>
        <v/>
      </c>
      <c r="C6" s="40" t="str">
        <f t="shared" ref="C6:C54" si="2">IF(B6="","",IF(B6&lt;=DATE(1963,7,22),"社會B組","社會A組"))</f>
        <v/>
      </c>
      <c r="D6" s="129" t="str">
        <f>IF(ISBLANK(A6),"",VLOOKUP(A6,報名基本資料填寫!$B$12:$E$91,4,0))</f>
        <v/>
      </c>
      <c r="E6" s="126" t="str">
        <f>IF(ISBLANK(A6),"",VLOOKUP(A6,報名基本資料填寫!$B$12:$G$91,5,0))</f>
        <v/>
      </c>
      <c r="F6" s="24"/>
      <c r="G6" s="21"/>
      <c r="H6" s="10"/>
      <c r="I6" s="26"/>
      <c r="J6" s="30" t="str">
        <f t="shared" ref="J6:J54" si="3">IF(G6=J$4,"V","")</f>
        <v/>
      </c>
      <c r="K6" s="31" t="str">
        <f t="shared" ref="K6:K54" si="4">IF(OR(I6="V",G6=K$4),"V","")</f>
        <v/>
      </c>
      <c r="L6" s="34" t="str">
        <f t="shared" ref="L6:L54" si="5">IF(OR(I6="V",$H6=L$4),"V","")</f>
        <v/>
      </c>
      <c r="M6" s="35" t="str">
        <f t="shared" ref="M6:M54" si="6">IF(OR(I6="V",$H6=M$4),"V","")</f>
        <v/>
      </c>
      <c r="N6" s="36" t="str">
        <f t="shared" ref="N6:N54" si="7">IF(OR(I6="V",$H6=N$4),"V","")</f>
        <v/>
      </c>
      <c r="O6" s="14"/>
      <c r="P6" s="28" t="str">
        <f t="shared" ref="P6:P54" si="8">IF(AND(D6="男",O6&lt;=55,O6&gt;10),"男子第一級",IF(AND(D6="男",55&lt;O6,O6&lt;=58),"男子第二級",IF(AND(D6="男",58&lt;O6,O6&lt;=61),"男子第三級",IF(AND(D6="男",61&lt;O6,O6&lt;=65),"男子第四級",IF(AND(D6="男",65&lt;O6,O6&lt;=70),"男子第五級",IF(AND(D6="男",70&lt;O6,O6&lt;=76),"男子第六級",IF(AND(D6="男",76&lt;O6,O6&lt;=83),"男子第七級",IF(AND(D6="男",83&lt;O6,O6&lt;=91),"男子第八級",IF(AND(D6="男",91&lt;O6,O6&lt;=100),"男子第九級",IF(AND(D6="男",100&lt;O6),"男子第十級",IF(AND(D6="女",10&lt;O6,O6&lt;=54),"女子第一級",IF(AND(D6="女",54&lt;O6,O6&lt;=58),"女子第二級",IF(AND(D6="女",58&lt;O6,O6&lt;=63),"女子第三級",IF(AND(D6="女",63&lt;O6,O6&lt;=70),"女子第四級",IF(AND(D6="女",70&lt;O6),"女子第五級","")))))))))))))))</f>
        <v/>
      </c>
      <c r="Q6" s="97" t="str">
        <f t="shared" ref="Q6:Q54" si="9">IF(AND(ISTEXT(A6),E6="會員",I6="V",ISBLANK(O6)),1200,IF(AND(ISTEXT(A6),I6="V",ISBLANK(O6)),1500,IF(AND(ISTEXT(A6),E6="會員",I6="V",ISNUMBER(O6)),1200+500,IF(AND(ISTEXT(A6),I6="V",ISNUMBER(O6)),1500+800,IF(AND(ISTEXT(A6),E6="會員"),(COUNTIF(J6:N6,"V")+IF(ISNUMBER(O6),1,0))*500,IF(ISTEXT(A6),(COUNTIF(J6:N6,"V")+IF(ISNUMBER(O6),1,0))*800,""))))))</f>
        <v/>
      </c>
      <c r="R6" s="24"/>
      <c r="S6" s="152" t="str">
        <f t="shared" ref="S6:S54" si="10">IF(AND(ISTEXT(A6),COUNTBLANK(G6:H6)&lt;2,I6="V"),"麻煩確認報名項目，一人至多報名一項套路及器械，或是四項全能",IF(OR(J6="V",K6="V",L6="V",M6="V",N6="V",O6&gt;0),"感謝您的參與，我們7/22見喔!!",""))</f>
        <v/>
      </c>
    </row>
    <row r="7" spans="1:19" ht="21.65" customHeight="1" x14ac:dyDescent="0.25">
      <c r="A7" s="10"/>
      <c r="B7" s="128" t="str">
        <f>IF(ISBLANK(A7),"",VLOOKUP(A7,報名基本資料填寫!$B$12:$D$91,3,0))</f>
        <v/>
      </c>
      <c r="C7" s="40" t="str">
        <f t="shared" si="2"/>
        <v/>
      </c>
      <c r="D7" s="129" t="str">
        <f>IF(ISBLANK(A7),"",VLOOKUP(A7,報名基本資料填寫!$B$12:$E$91,4,0))</f>
        <v/>
      </c>
      <c r="E7" s="126" t="str">
        <f>IF(ISBLANK(A7),"",VLOOKUP(A7,報名基本資料填寫!$B$12:$G$91,5,0))</f>
        <v/>
      </c>
      <c r="F7" s="24"/>
      <c r="G7" s="21"/>
      <c r="H7" s="10"/>
      <c r="I7" s="26"/>
      <c r="J7" s="30" t="str">
        <f t="shared" si="3"/>
        <v/>
      </c>
      <c r="K7" s="31" t="str">
        <f t="shared" si="4"/>
        <v/>
      </c>
      <c r="L7" s="34" t="str">
        <f t="shared" si="5"/>
        <v/>
      </c>
      <c r="M7" s="35" t="str">
        <f t="shared" si="6"/>
        <v/>
      </c>
      <c r="N7" s="36" t="str">
        <f t="shared" si="7"/>
        <v/>
      </c>
      <c r="O7" s="14"/>
      <c r="P7" s="28" t="str">
        <f t="shared" si="8"/>
        <v/>
      </c>
      <c r="Q7" s="97" t="str">
        <f t="shared" si="9"/>
        <v/>
      </c>
      <c r="R7" s="24"/>
      <c r="S7" s="152" t="str">
        <f t="shared" si="10"/>
        <v/>
      </c>
    </row>
    <row r="8" spans="1:19" ht="21.65" customHeight="1" x14ac:dyDescent="0.25">
      <c r="A8" s="10"/>
      <c r="B8" s="128" t="str">
        <f>IF(ISBLANK(A8),"",VLOOKUP(A8,報名基本資料填寫!$B$12:$D$91,3,0))</f>
        <v/>
      </c>
      <c r="C8" s="40" t="str">
        <f t="shared" si="2"/>
        <v/>
      </c>
      <c r="D8" s="129" t="str">
        <f>IF(ISBLANK(A8),"",VLOOKUP(A8,報名基本資料填寫!$B$12:$E$91,4,0))</f>
        <v/>
      </c>
      <c r="E8" s="126" t="str">
        <f>IF(ISBLANK(A8),"",VLOOKUP(A8,報名基本資料填寫!$B$12:$G$91,5,0))</f>
        <v/>
      </c>
      <c r="F8" s="24"/>
      <c r="G8" s="21"/>
      <c r="H8" s="10"/>
      <c r="I8" s="26"/>
      <c r="J8" s="30" t="str">
        <f t="shared" si="3"/>
        <v/>
      </c>
      <c r="K8" s="31" t="str">
        <f t="shared" si="4"/>
        <v/>
      </c>
      <c r="L8" s="34" t="str">
        <f t="shared" si="5"/>
        <v/>
      </c>
      <c r="M8" s="35" t="str">
        <f t="shared" si="6"/>
        <v/>
      </c>
      <c r="N8" s="36" t="str">
        <f t="shared" si="7"/>
        <v/>
      </c>
      <c r="O8" s="14"/>
      <c r="P8" s="28" t="str">
        <f t="shared" si="8"/>
        <v/>
      </c>
      <c r="Q8" s="97" t="str">
        <f t="shared" si="9"/>
        <v/>
      </c>
      <c r="R8" s="24"/>
      <c r="S8" s="152" t="str">
        <f t="shared" si="10"/>
        <v/>
      </c>
    </row>
    <row r="9" spans="1:19" ht="21.65" customHeight="1" x14ac:dyDescent="0.25">
      <c r="A9" s="10"/>
      <c r="B9" s="128" t="str">
        <f>IF(ISBLANK(A9),"",VLOOKUP(A9,報名基本資料填寫!$B$12:$D$91,3,0))</f>
        <v/>
      </c>
      <c r="C9" s="40" t="str">
        <f t="shared" si="2"/>
        <v/>
      </c>
      <c r="D9" s="129" t="str">
        <f>IF(ISBLANK(A9),"",VLOOKUP(A9,報名基本資料填寫!$B$12:$E$91,4,0))</f>
        <v/>
      </c>
      <c r="E9" s="126" t="str">
        <f>IF(ISBLANK(A9),"",VLOOKUP(A9,報名基本資料填寫!$B$12:$G$91,5,0))</f>
        <v/>
      </c>
      <c r="F9" s="24"/>
      <c r="G9" s="21"/>
      <c r="H9" s="10"/>
      <c r="I9" s="26"/>
      <c r="J9" s="30" t="str">
        <f t="shared" si="3"/>
        <v/>
      </c>
      <c r="K9" s="31" t="str">
        <f t="shared" si="4"/>
        <v/>
      </c>
      <c r="L9" s="34" t="str">
        <f t="shared" si="5"/>
        <v/>
      </c>
      <c r="M9" s="35" t="str">
        <f t="shared" si="6"/>
        <v/>
      </c>
      <c r="N9" s="36" t="str">
        <f t="shared" si="7"/>
        <v/>
      </c>
      <c r="O9" s="14"/>
      <c r="P9" s="28" t="str">
        <f t="shared" si="8"/>
        <v/>
      </c>
      <c r="Q9" s="97" t="str">
        <f t="shared" si="9"/>
        <v/>
      </c>
      <c r="R9" s="24"/>
      <c r="S9" s="152" t="str">
        <f t="shared" si="10"/>
        <v/>
      </c>
    </row>
    <row r="10" spans="1:19" ht="21.65" customHeight="1" x14ac:dyDescent="0.25">
      <c r="A10" s="10"/>
      <c r="B10" s="128" t="str">
        <f>IF(ISBLANK(A10),"",VLOOKUP(A10,報名基本資料填寫!$B$12:$D$91,3,0))</f>
        <v/>
      </c>
      <c r="C10" s="40" t="str">
        <f t="shared" si="2"/>
        <v/>
      </c>
      <c r="D10" s="129" t="str">
        <f>IF(ISBLANK(A10),"",VLOOKUP(A10,報名基本資料填寫!$B$12:$E$91,4,0))</f>
        <v/>
      </c>
      <c r="E10" s="126" t="str">
        <f>IF(ISBLANK(A10),"",VLOOKUP(A10,報名基本資料填寫!$B$12:$G$91,5,0))</f>
        <v/>
      </c>
      <c r="F10" s="24"/>
      <c r="G10" s="21"/>
      <c r="H10" s="10"/>
      <c r="I10" s="26"/>
      <c r="J10" s="30" t="str">
        <f t="shared" si="3"/>
        <v/>
      </c>
      <c r="K10" s="31" t="str">
        <f t="shared" si="4"/>
        <v/>
      </c>
      <c r="L10" s="34" t="str">
        <f t="shared" si="5"/>
        <v/>
      </c>
      <c r="M10" s="35" t="str">
        <f t="shared" si="6"/>
        <v/>
      </c>
      <c r="N10" s="36" t="str">
        <f t="shared" si="7"/>
        <v/>
      </c>
      <c r="O10" s="14"/>
      <c r="P10" s="28" t="str">
        <f t="shared" si="8"/>
        <v/>
      </c>
      <c r="Q10" s="97" t="str">
        <f t="shared" si="9"/>
        <v/>
      </c>
      <c r="R10" s="24"/>
      <c r="S10" s="152" t="str">
        <f t="shared" si="10"/>
        <v/>
      </c>
    </row>
    <row r="11" spans="1:19" ht="21.65" customHeight="1" x14ac:dyDescent="0.25">
      <c r="A11" s="10"/>
      <c r="B11" s="128" t="str">
        <f>IF(ISBLANK(A11),"",VLOOKUP(A11,報名基本資料填寫!$B$12:$D$91,3,0))</f>
        <v/>
      </c>
      <c r="C11" s="40" t="str">
        <f t="shared" si="2"/>
        <v/>
      </c>
      <c r="D11" s="129" t="str">
        <f>IF(ISBLANK(A11),"",VLOOKUP(A11,報名基本資料填寫!$B$12:$E$91,4,0))</f>
        <v/>
      </c>
      <c r="E11" s="126" t="str">
        <f>IF(ISBLANK(A11),"",VLOOKUP(A11,報名基本資料填寫!$B$12:$G$91,5,0))</f>
        <v/>
      </c>
      <c r="F11" s="24"/>
      <c r="G11" s="21"/>
      <c r="H11" s="10"/>
      <c r="I11" s="26"/>
      <c r="J11" s="30" t="str">
        <f t="shared" si="3"/>
        <v/>
      </c>
      <c r="K11" s="31" t="str">
        <f t="shared" si="4"/>
        <v/>
      </c>
      <c r="L11" s="34" t="str">
        <f t="shared" si="5"/>
        <v/>
      </c>
      <c r="M11" s="35" t="str">
        <f t="shared" si="6"/>
        <v/>
      </c>
      <c r="N11" s="36" t="str">
        <f t="shared" si="7"/>
        <v/>
      </c>
      <c r="O11" s="14"/>
      <c r="P11" s="28" t="str">
        <f t="shared" si="8"/>
        <v/>
      </c>
      <c r="Q11" s="97" t="str">
        <f t="shared" si="9"/>
        <v/>
      </c>
      <c r="R11" s="24"/>
      <c r="S11" s="152" t="str">
        <f t="shared" si="10"/>
        <v/>
      </c>
    </row>
    <row r="12" spans="1:19" ht="21.65" customHeight="1" x14ac:dyDescent="0.25">
      <c r="A12" s="10"/>
      <c r="B12" s="128" t="str">
        <f>IF(ISBLANK(A12),"",VLOOKUP(A12,報名基本資料填寫!$B$12:$D$91,3,0))</f>
        <v/>
      </c>
      <c r="C12" s="40" t="str">
        <f t="shared" si="2"/>
        <v/>
      </c>
      <c r="D12" s="129" t="str">
        <f>IF(ISBLANK(A12),"",VLOOKUP(A12,報名基本資料填寫!$B$12:$E$91,4,0))</f>
        <v/>
      </c>
      <c r="E12" s="126" t="str">
        <f>IF(ISBLANK(A12),"",VLOOKUP(A12,報名基本資料填寫!$B$12:$G$91,5,0))</f>
        <v/>
      </c>
      <c r="F12" s="24"/>
      <c r="G12" s="21"/>
      <c r="H12" s="10"/>
      <c r="I12" s="26"/>
      <c r="J12" s="30" t="str">
        <f t="shared" si="3"/>
        <v/>
      </c>
      <c r="K12" s="31" t="str">
        <f t="shared" si="4"/>
        <v/>
      </c>
      <c r="L12" s="34" t="str">
        <f t="shared" si="5"/>
        <v/>
      </c>
      <c r="M12" s="35" t="str">
        <f t="shared" si="6"/>
        <v/>
      </c>
      <c r="N12" s="36" t="str">
        <f t="shared" si="7"/>
        <v/>
      </c>
      <c r="O12" s="14"/>
      <c r="P12" s="28" t="str">
        <f t="shared" si="8"/>
        <v/>
      </c>
      <c r="Q12" s="97" t="str">
        <f t="shared" si="9"/>
        <v/>
      </c>
      <c r="R12" s="24"/>
      <c r="S12" s="152" t="str">
        <f t="shared" si="10"/>
        <v/>
      </c>
    </row>
    <row r="13" spans="1:19" ht="21.65" customHeight="1" x14ac:dyDescent="0.25">
      <c r="A13" s="10"/>
      <c r="B13" s="128" t="str">
        <f>IF(ISBLANK(A13),"",VLOOKUP(A13,報名基本資料填寫!$B$12:$D$91,3,0))</f>
        <v/>
      </c>
      <c r="C13" s="40" t="str">
        <f t="shared" si="2"/>
        <v/>
      </c>
      <c r="D13" s="129" t="str">
        <f>IF(ISBLANK(A13),"",VLOOKUP(A13,報名基本資料填寫!$B$12:$E$91,4,0))</f>
        <v/>
      </c>
      <c r="E13" s="126" t="str">
        <f>IF(ISBLANK(A13),"",VLOOKUP(A13,報名基本資料填寫!$B$12:$G$91,5,0))</f>
        <v/>
      </c>
      <c r="F13" s="24"/>
      <c r="G13" s="21"/>
      <c r="H13" s="10"/>
      <c r="I13" s="26"/>
      <c r="J13" s="30" t="str">
        <f t="shared" si="3"/>
        <v/>
      </c>
      <c r="K13" s="31" t="str">
        <f t="shared" si="4"/>
        <v/>
      </c>
      <c r="L13" s="34" t="str">
        <f t="shared" si="5"/>
        <v/>
      </c>
      <c r="M13" s="35" t="str">
        <f t="shared" si="6"/>
        <v/>
      </c>
      <c r="N13" s="36" t="str">
        <f t="shared" si="7"/>
        <v/>
      </c>
      <c r="O13" s="14"/>
      <c r="P13" s="28" t="str">
        <f t="shared" si="8"/>
        <v/>
      </c>
      <c r="Q13" s="97" t="str">
        <f t="shared" si="9"/>
        <v/>
      </c>
      <c r="R13" s="24"/>
      <c r="S13" s="152" t="str">
        <f t="shared" si="10"/>
        <v/>
      </c>
    </row>
    <row r="14" spans="1:19" ht="21.65" customHeight="1" x14ac:dyDescent="0.4">
      <c r="A14" s="10"/>
      <c r="B14" s="128" t="str">
        <f>IF(ISBLANK(A14),"",VLOOKUP(A14,報名基本資料填寫!$B$12:$D$91,3,0))</f>
        <v/>
      </c>
      <c r="C14" s="40" t="str">
        <f t="shared" si="2"/>
        <v/>
      </c>
      <c r="D14" s="129" t="str">
        <f>IF(ISBLANK(A14),"",VLOOKUP(A14,報名基本資料填寫!$B$12:$E$91,4,0))</f>
        <v/>
      </c>
      <c r="E14" s="126" t="str">
        <f>IF(ISBLANK(A14),"",VLOOKUP(A14,報名基本資料填寫!$B$12:$G$91,5,0))</f>
        <v/>
      </c>
      <c r="F14" s="24"/>
      <c r="G14" s="21"/>
      <c r="H14" s="10"/>
      <c r="I14" s="26"/>
      <c r="J14" s="30" t="str">
        <f t="shared" si="3"/>
        <v/>
      </c>
      <c r="K14" s="31" t="str">
        <f t="shared" si="4"/>
        <v/>
      </c>
      <c r="L14" s="34" t="str">
        <f t="shared" si="5"/>
        <v/>
      </c>
      <c r="M14" s="35" t="str">
        <f t="shared" si="6"/>
        <v/>
      </c>
      <c r="N14" s="36" t="str">
        <f t="shared" si="7"/>
        <v/>
      </c>
      <c r="O14" s="14"/>
      <c r="P14" s="28" t="str">
        <f t="shared" si="8"/>
        <v/>
      </c>
      <c r="Q14" s="97" t="str">
        <f t="shared" si="9"/>
        <v/>
      </c>
      <c r="R14" s="24"/>
      <c r="S14" s="152" t="str">
        <f t="shared" si="10"/>
        <v/>
      </c>
    </row>
    <row r="15" spans="1:19" ht="21.65" customHeight="1" x14ac:dyDescent="0.4">
      <c r="A15" s="10"/>
      <c r="B15" s="128" t="str">
        <f>IF(ISBLANK(A15),"",VLOOKUP(A15,報名基本資料填寫!$B$12:$D$91,3,0))</f>
        <v/>
      </c>
      <c r="C15" s="40" t="str">
        <f t="shared" si="2"/>
        <v/>
      </c>
      <c r="D15" s="129" t="str">
        <f>IF(ISBLANK(A15),"",VLOOKUP(A15,報名基本資料填寫!$B$12:$E$91,4,0))</f>
        <v/>
      </c>
      <c r="E15" s="126" t="str">
        <f>IF(ISBLANK(A15),"",VLOOKUP(A15,報名基本資料填寫!$B$12:$G$91,5,0))</f>
        <v/>
      </c>
      <c r="F15" s="24"/>
      <c r="G15" s="21"/>
      <c r="H15" s="10"/>
      <c r="I15" s="26"/>
      <c r="J15" s="30" t="str">
        <f t="shared" si="3"/>
        <v/>
      </c>
      <c r="K15" s="31" t="str">
        <f t="shared" si="4"/>
        <v/>
      </c>
      <c r="L15" s="34" t="str">
        <f t="shared" si="5"/>
        <v/>
      </c>
      <c r="M15" s="35" t="str">
        <f t="shared" si="6"/>
        <v/>
      </c>
      <c r="N15" s="36" t="str">
        <f t="shared" si="7"/>
        <v/>
      </c>
      <c r="O15" s="14"/>
      <c r="P15" s="28" t="str">
        <f t="shared" si="8"/>
        <v/>
      </c>
      <c r="Q15" s="97" t="str">
        <f t="shared" si="9"/>
        <v/>
      </c>
      <c r="R15" s="24"/>
      <c r="S15" s="152" t="str">
        <f t="shared" si="10"/>
        <v/>
      </c>
    </row>
    <row r="16" spans="1:19" ht="21.65" customHeight="1" x14ac:dyDescent="0.4">
      <c r="A16" s="10"/>
      <c r="B16" s="128" t="str">
        <f>IF(ISBLANK(A16),"",VLOOKUP(A16,報名基本資料填寫!$B$12:$D$91,3,0))</f>
        <v/>
      </c>
      <c r="C16" s="40" t="str">
        <f t="shared" si="2"/>
        <v/>
      </c>
      <c r="D16" s="129" t="str">
        <f>IF(ISBLANK(A16),"",VLOOKUP(A16,報名基本資料填寫!$B$12:$E$91,4,0))</f>
        <v/>
      </c>
      <c r="E16" s="126" t="str">
        <f>IF(ISBLANK(A16),"",VLOOKUP(A16,報名基本資料填寫!$B$12:$G$91,5,0))</f>
        <v/>
      </c>
      <c r="F16" s="24"/>
      <c r="G16" s="21"/>
      <c r="H16" s="10"/>
      <c r="I16" s="26"/>
      <c r="J16" s="30" t="str">
        <f t="shared" si="3"/>
        <v/>
      </c>
      <c r="K16" s="31" t="str">
        <f t="shared" si="4"/>
        <v/>
      </c>
      <c r="L16" s="34" t="str">
        <f t="shared" si="5"/>
        <v/>
      </c>
      <c r="M16" s="35" t="str">
        <f t="shared" si="6"/>
        <v/>
      </c>
      <c r="N16" s="36" t="str">
        <f t="shared" si="7"/>
        <v/>
      </c>
      <c r="O16" s="14"/>
      <c r="P16" s="28" t="str">
        <f t="shared" si="8"/>
        <v/>
      </c>
      <c r="Q16" s="97" t="str">
        <f t="shared" si="9"/>
        <v/>
      </c>
      <c r="R16" s="24"/>
      <c r="S16" s="152" t="str">
        <f t="shared" si="10"/>
        <v/>
      </c>
    </row>
    <row r="17" spans="1:19" ht="21.65" customHeight="1" x14ac:dyDescent="0.4">
      <c r="A17" s="10"/>
      <c r="B17" s="128" t="str">
        <f>IF(ISBLANK(A17),"",VLOOKUP(A17,報名基本資料填寫!$B$12:$D$91,3,0))</f>
        <v/>
      </c>
      <c r="C17" s="40" t="str">
        <f t="shared" si="2"/>
        <v/>
      </c>
      <c r="D17" s="129" t="str">
        <f>IF(ISBLANK(A17),"",VLOOKUP(A17,報名基本資料填寫!$B$12:$E$91,4,0))</f>
        <v/>
      </c>
      <c r="E17" s="126" t="str">
        <f>IF(ISBLANK(A17),"",VLOOKUP(A17,報名基本資料填寫!$B$12:$G$91,5,0))</f>
        <v/>
      </c>
      <c r="F17" s="24"/>
      <c r="G17" s="21"/>
      <c r="H17" s="10"/>
      <c r="I17" s="26"/>
      <c r="J17" s="30" t="str">
        <f t="shared" si="3"/>
        <v/>
      </c>
      <c r="K17" s="31" t="str">
        <f t="shared" si="4"/>
        <v/>
      </c>
      <c r="L17" s="34" t="str">
        <f t="shared" si="5"/>
        <v/>
      </c>
      <c r="M17" s="35" t="str">
        <f t="shared" si="6"/>
        <v/>
      </c>
      <c r="N17" s="36" t="str">
        <f t="shared" si="7"/>
        <v/>
      </c>
      <c r="O17" s="14"/>
      <c r="P17" s="28" t="str">
        <f t="shared" si="8"/>
        <v/>
      </c>
      <c r="Q17" s="97" t="str">
        <f t="shared" si="9"/>
        <v/>
      </c>
      <c r="R17" s="24"/>
      <c r="S17" s="152" t="str">
        <f t="shared" si="10"/>
        <v/>
      </c>
    </row>
    <row r="18" spans="1:19" ht="21.65" customHeight="1" x14ac:dyDescent="0.4">
      <c r="A18" s="10"/>
      <c r="B18" s="128" t="str">
        <f>IF(ISBLANK(A18),"",VLOOKUP(A18,報名基本資料填寫!$B$12:$D$91,3,0))</f>
        <v/>
      </c>
      <c r="C18" s="40" t="str">
        <f t="shared" si="2"/>
        <v/>
      </c>
      <c r="D18" s="129" t="str">
        <f>IF(ISBLANK(A18),"",VLOOKUP(A18,報名基本資料填寫!$B$12:$E$91,4,0))</f>
        <v/>
      </c>
      <c r="E18" s="126" t="str">
        <f>IF(ISBLANK(A18),"",VLOOKUP(A18,報名基本資料填寫!$B$12:$G$91,5,0))</f>
        <v/>
      </c>
      <c r="F18" s="24"/>
      <c r="G18" s="21"/>
      <c r="H18" s="10"/>
      <c r="I18" s="26"/>
      <c r="J18" s="30" t="str">
        <f t="shared" si="3"/>
        <v/>
      </c>
      <c r="K18" s="31" t="str">
        <f t="shared" si="4"/>
        <v/>
      </c>
      <c r="L18" s="34" t="str">
        <f t="shared" si="5"/>
        <v/>
      </c>
      <c r="M18" s="35" t="str">
        <f t="shared" si="6"/>
        <v/>
      </c>
      <c r="N18" s="36" t="str">
        <f t="shared" si="7"/>
        <v/>
      </c>
      <c r="O18" s="14"/>
      <c r="P18" s="28" t="str">
        <f t="shared" si="8"/>
        <v/>
      </c>
      <c r="Q18" s="97" t="str">
        <f t="shared" si="9"/>
        <v/>
      </c>
      <c r="R18" s="24"/>
      <c r="S18" s="152" t="str">
        <f t="shared" si="10"/>
        <v/>
      </c>
    </row>
    <row r="19" spans="1:19" ht="21.65" customHeight="1" x14ac:dyDescent="0.4">
      <c r="A19" s="10"/>
      <c r="B19" s="128" t="str">
        <f>IF(ISBLANK(A19),"",VLOOKUP(A19,報名基本資料填寫!$B$12:$D$91,3,0))</f>
        <v/>
      </c>
      <c r="C19" s="40" t="str">
        <f t="shared" si="2"/>
        <v/>
      </c>
      <c r="D19" s="129" t="str">
        <f>IF(ISBLANK(A19),"",VLOOKUP(A19,報名基本資料填寫!$B$12:$E$91,4,0))</f>
        <v/>
      </c>
      <c r="E19" s="126" t="str">
        <f>IF(ISBLANK(A19),"",VLOOKUP(A19,報名基本資料填寫!$B$12:$G$91,5,0))</f>
        <v/>
      </c>
      <c r="F19" s="24"/>
      <c r="G19" s="21"/>
      <c r="H19" s="10"/>
      <c r="I19" s="26"/>
      <c r="J19" s="30" t="str">
        <f t="shared" si="3"/>
        <v/>
      </c>
      <c r="K19" s="31" t="str">
        <f t="shared" si="4"/>
        <v/>
      </c>
      <c r="L19" s="34" t="str">
        <f t="shared" si="5"/>
        <v/>
      </c>
      <c r="M19" s="35" t="str">
        <f t="shared" si="6"/>
        <v/>
      </c>
      <c r="N19" s="36" t="str">
        <f t="shared" si="7"/>
        <v/>
      </c>
      <c r="O19" s="14"/>
      <c r="P19" s="28" t="str">
        <f t="shared" si="8"/>
        <v/>
      </c>
      <c r="Q19" s="97" t="str">
        <f t="shared" si="9"/>
        <v/>
      </c>
      <c r="R19" s="24"/>
      <c r="S19" s="152" t="str">
        <f t="shared" si="10"/>
        <v/>
      </c>
    </row>
    <row r="20" spans="1:19" ht="21.65" customHeight="1" x14ac:dyDescent="0.4">
      <c r="A20" s="10"/>
      <c r="B20" s="128" t="str">
        <f>IF(ISBLANK(A20),"",VLOOKUP(A20,報名基本資料填寫!$B$12:$D$91,3,0))</f>
        <v/>
      </c>
      <c r="C20" s="40" t="str">
        <f t="shared" si="2"/>
        <v/>
      </c>
      <c r="D20" s="129" t="str">
        <f>IF(ISBLANK(A20),"",VLOOKUP(A20,報名基本資料填寫!$B$12:$E$91,4,0))</f>
        <v/>
      </c>
      <c r="E20" s="126" t="str">
        <f>IF(ISBLANK(A20),"",VLOOKUP(A20,報名基本資料填寫!$B$12:$G$91,5,0))</f>
        <v/>
      </c>
      <c r="F20" s="24"/>
      <c r="G20" s="21"/>
      <c r="H20" s="10"/>
      <c r="I20" s="26"/>
      <c r="J20" s="30" t="str">
        <f t="shared" si="3"/>
        <v/>
      </c>
      <c r="K20" s="31" t="str">
        <f t="shared" si="4"/>
        <v/>
      </c>
      <c r="L20" s="34" t="str">
        <f t="shared" si="5"/>
        <v/>
      </c>
      <c r="M20" s="35" t="str">
        <f t="shared" si="6"/>
        <v/>
      </c>
      <c r="N20" s="36" t="str">
        <f t="shared" si="7"/>
        <v/>
      </c>
      <c r="O20" s="14"/>
      <c r="P20" s="28" t="str">
        <f t="shared" si="8"/>
        <v/>
      </c>
      <c r="Q20" s="97" t="str">
        <f t="shared" si="9"/>
        <v/>
      </c>
      <c r="R20" s="24"/>
      <c r="S20" s="152" t="str">
        <f t="shared" si="10"/>
        <v/>
      </c>
    </row>
    <row r="21" spans="1:19" ht="21.65" customHeight="1" x14ac:dyDescent="0.4">
      <c r="A21" s="10"/>
      <c r="B21" s="128" t="str">
        <f>IF(ISBLANK(A21),"",VLOOKUP(A21,報名基本資料填寫!$B$12:$D$91,3,0))</f>
        <v/>
      </c>
      <c r="C21" s="40" t="str">
        <f t="shared" si="2"/>
        <v/>
      </c>
      <c r="D21" s="129" t="str">
        <f>IF(ISBLANK(A21),"",VLOOKUP(A21,報名基本資料填寫!$B$12:$E$91,4,0))</f>
        <v/>
      </c>
      <c r="E21" s="126" t="str">
        <f>IF(ISBLANK(A21),"",VLOOKUP(A21,報名基本資料填寫!$B$12:$G$91,5,0))</f>
        <v/>
      </c>
      <c r="F21" s="24"/>
      <c r="G21" s="21"/>
      <c r="H21" s="10"/>
      <c r="I21" s="26"/>
      <c r="J21" s="30" t="str">
        <f t="shared" si="3"/>
        <v/>
      </c>
      <c r="K21" s="31" t="str">
        <f t="shared" si="4"/>
        <v/>
      </c>
      <c r="L21" s="34" t="str">
        <f t="shared" si="5"/>
        <v/>
      </c>
      <c r="M21" s="35" t="str">
        <f t="shared" si="6"/>
        <v/>
      </c>
      <c r="N21" s="36" t="str">
        <f t="shared" si="7"/>
        <v/>
      </c>
      <c r="O21" s="14"/>
      <c r="P21" s="28" t="str">
        <f t="shared" si="8"/>
        <v/>
      </c>
      <c r="Q21" s="97" t="str">
        <f t="shared" si="9"/>
        <v/>
      </c>
      <c r="R21" s="24"/>
      <c r="S21" s="152" t="str">
        <f t="shared" si="10"/>
        <v/>
      </c>
    </row>
    <row r="22" spans="1:19" ht="21.65" customHeight="1" x14ac:dyDescent="0.4">
      <c r="A22" s="10"/>
      <c r="B22" s="128" t="str">
        <f>IF(ISBLANK(A22),"",VLOOKUP(A22,報名基本資料填寫!$B$12:$D$91,3,0))</f>
        <v/>
      </c>
      <c r="C22" s="40" t="str">
        <f t="shared" si="2"/>
        <v/>
      </c>
      <c r="D22" s="129" t="str">
        <f>IF(ISBLANK(A22),"",VLOOKUP(A22,報名基本資料填寫!$B$12:$E$91,4,0))</f>
        <v/>
      </c>
      <c r="E22" s="126" t="str">
        <f>IF(ISBLANK(A22),"",VLOOKUP(A22,報名基本資料填寫!$B$12:$G$91,5,0))</f>
        <v/>
      </c>
      <c r="F22" s="24"/>
      <c r="G22" s="21"/>
      <c r="H22" s="10"/>
      <c r="I22" s="26"/>
      <c r="J22" s="30" t="str">
        <f t="shared" si="3"/>
        <v/>
      </c>
      <c r="K22" s="31" t="str">
        <f t="shared" si="4"/>
        <v/>
      </c>
      <c r="L22" s="34" t="str">
        <f t="shared" si="5"/>
        <v/>
      </c>
      <c r="M22" s="35" t="str">
        <f t="shared" si="6"/>
        <v/>
      </c>
      <c r="N22" s="36" t="str">
        <f t="shared" si="7"/>
        <v/>
      </c>
      <c r="O22" s="14"/>
      <c r="P22" s="28" t="str">
        <f t="shared" si="8"/>
        <v/>
      </c>
      <c r="Q22" s="97" t="str">
        <f t="shared" si="9"/>
        <v/>
      </c>
      <c r="R22" s="24"/>
      <c r="S22" s="152" t="str">
        <f t="shared" si="10"/>
        <v/>
      </c>
    </row>
    <row r="23" spans="1:19" ht="21.65" customHeight="1" x14ac:dyDescent="0.4">
      <c r="A23" s="10"/>
      <c r="B23" s="128" t="str">
        <f>IF(ISBLANK(A23),"",VLOOKUP(A23,報名基本資料填寫!$B$12:$D$91,3,0))</f>
        <v/>
      </c>
      <c r="C23" s="40" t="str">
        <f t="shared" si="2"/>
        <v/>
      </c>
      <c r="D23" s="129" t="str">
        <f>IF(ISBLANK(A23),"",VLOOKUP(A23,報名基本資料填寫!$B$12:$E$91,4,0))</f>
        <v/>
      </c>
      <c r="E23" s="126" t="str">
        <f>IF(ISBLANK(A23),"",VLOOKUP(A23,報名基本資料填寫!$B$12:$G$91,5,0))</f>
        <v/>
      </c>
      <c r="F23" s="24"/>
      <c r="G23" s="21"/>
      <c r="H23" s="10"/>
      <c r="I23" s="26"/>
      <c r="J23" s="30" t="str">
        <f t="shared" si="3"/>
        <v/>
      </c>
      <c r="K23" s="31" t="str">
        <f t="shared" si="4"/>
        <v/>
      </c>
      <c r="L23" s="34" t="str">
        <f t="shared" si="5"/>
        <v/>
      </c>
      <c r="M23" s="35" t="str">
        <f t="shared" si="6"/>
        <v/>
      </c>
      <c r="N23" s="36" t="str">
        <f t="shared" si="7"/>
        <v/>
      </c>
      <c r="O23" s="14"/>
      <c r="P23" s="28" t="str">
        <f t="shared" si="8"/>
        <v/>
      </c>
      <c r="Q23" s="97" t="str">
        <f t="shared" si="9"/>
        <v/>
      </c>
      <c r="R23" s="24"/>
      <c r="S23" s="152" t="str">
        <f t="shared" si="10"/>
        <v/>
      </c>
    </row>
    <row r="24" spans="1:19" ht="21.65" customHeight="1" x14ac:dyDescent="0.4">
      <c r="A24" s="10"/>
      <c r="B24" s="128" t="str">
        <f>IF(ISBLANK(A24),"",VLOOKUP(A24,報名基本資料填寫!$B$12:$D$91,3,0))</f>
        <v/>
      </c>
      <c r="C24" s="40" t="str">
        <f t="shared" si="2"/>
        <v/>
      </c>
      <c r="D24" s="129" t="str">
        <f>IF(ISBLANK(A24),"",VLOOKUP(A24,報名基本資料填寫!$B$12:$E$91,4,0))</f>
        <v/>
      </c>
      <c r="E24" s="126" t="str">
        <f>IF(ISBLANK(A24),"",VLOOKUP(A24,報名基本資料填寫!$B$12:$G$91,5,0))</f>
        <v/>
      </c>
      <c r="F24" s="24"/>
      <c r="G24" s="21"/>
      <c r="H24" s="10"/>
      <c r="I24" s="26"/>
      <c r="J24" s="30" t="str">
        <f t="shared" si="3"/>
        <v/>
      </c>
      <c r="K24" s="31" t="str">
        <f t="shared" si="4"/>
        <v/>
      </c>
      <c r="L24" s="34" t="str">
        <f t="shared" si="5"/>
        <v/>
      </c>
      <c r="M24" s="35" t="str">
        <f t="shared" si="6"/>
        <v/>
      </c>
      <c r="N24" s="36" t="str">
        <f t="shared" si="7"/>
        <v/>
      </c>
      <c r="O24" s="14"/>
      <c r="P24" s="28" t="str">
        <f t="shared" si="8"/>
        <v/>
      </c>
      <c r="Q24" s="97" t="str">
        <f t="shared" si="9"/>
        <v/>
      </c>
      <c r="R24" s="24"/>
      <c r="S24" s="152" t="str">
        <f t="shared" si="10"/>
        <v/>
      </c>
    </row>
    <row r="25" spans="1:19" ht="21.65" customHeight="1" x14ac:dyDescent="0.4">
      <c r="A25" s="10"/>
      <c r="B25" s="128" t="str">
        <f>IF(ISBLANK(A25),"",VLOOKUP(A25,報名基本資料填寫!$B$12:$D$91,3,0))</f>
        <v/>
      </c>
      <c r="C25" s="40" t="str">
        <f t="shared" si="2"/>
        <v/>
      </c>
      <c r="D25" s="129" t="str">
        <f>IF(ISBLANK(A25),"",VLOOKUP(A25,報名基本資料填寫!$B$12:$E$91,4,0))</f>
        <v/>
      </c>
      <c r="E25" s="126" t="str">
        <f>IF(ISBLANK(A25),"",VLOOKUP(A25,報名基本資料填寫!$B$12:$G$91,5,0))</f>
        <v/>
      </c>
      <c r="F25" s="24"/>
      <c r="G25" s="21"/>
      <c r="H25" s="10"/>
      <c r="I25" s="26"/>
      <c r="J25" s="30" t="str">
        <f t="shared" si="3"/>
        <v/>
      </c>
      <c r="K25" s="31" t="str">
        <f t="shared" si="4"/>
        <v/>
      </c>
      <c r="L25" s="34" t="str">
        <f t="shared" si="5"/>
        <v/>
      </c>
      <c r="M25" s="35" t="str">
        <f t="shared" si="6"/>
        <v/>
      </c>
      <c r="N25" s="36" t="str">
        <f t="shared" si="7"/>
        <v/>
      </c>
      <c r="O25" s="14"/>
      <c r="P25" s="28" t="str">
        <f t="shared" si="8"/>
        <v/>
      </c>
      <c r="Q25" s="97" t="str">
        <f t="shared" si="9"/>
        <v/>
      </c>
      <c r="R25" s="24"/>
      <c r="S25" s="152" t="str">
        <f t="shared" si="10"/>
        <v/>
      </c>
    </row>
    <row r="26" spans="1:19" ht="21.65" customHeight="1" x14ac:dyDescent="0.4">
      <c r="A26" s="10"/>
      <c r="B26" s="128" t="str">
        <f>IF(ISBLANK(A26),"",VLOOKUP(A26,報名基本資料填寫!$B$12:$D$91,3,0))</f>
        <v/>
      </c>
      <c r="C26" s="40" t="str">
        <f t="shared" si="2"/>
        <v/>
      </c>
      <c r="D26" s="129" t="str">
        <f>IF(ISBLANK(A26),"",VLOOKUP(A26,報名基本資料填寫!$B$12:$E$91,4,0))</f>
        <v/>
      </c>
      <c r="E26" s="126" t="str">
        <f>IF(ISBLANK(A26),"",VLOOKUP(A26,報名基本資料填寫!$B$12:$G$91,5,0))</f>
        <v/>
      </c>
      <c r="F26" s="24"/>
      <c r="G26" s="21"/>
      <c r="H26" s="10"/>
      <c r="I26" s="26"/>
      <c r="J26" s="30" t="str">
        <f t="shared" si="3"/>
        <v/>
      </c>
      <c r="K26" s="31" t="str">
        <f t="shared" si="4"/>
        <v/>
      </c>
      <c r="L26" s="34" t="str">
        <f t="shared" si="5"/>
        <v/>
      </c>
      <c r="M26" s="35" t="str">
        <f t="shared" si="6"/>
        <v/>
      </c>
      <c r="N26" s="36" t="str">
        <f t="shared" si="7"/>
        <v/>
      </c>
      <c r="O26" s="14"/>
      <c r="P26" s="28" t="str">
        <f t="shared" si="8"/>
        <v/>
      </c>
      <c r="Q26" s="97" t="str">
        <f t="shared" si="9"/>
        <v/>
      </c>
      <c r="R26" s="24"/>
      <c r="S26" s="152" t="str">
        <f t="shared" si="10"/>
        <v/>
      </c>
    </row>
    <row r="27" spans="1:19" ht="21.65" customHeight="1" x14ac:dyDescent="0.4">
      <c r="A27" s="10"/>
      <c r="B27" s="128" t="str">
        <f>IF(ISBLANK(A27),"",VLOOKUP(A27,報名基本資料填寫!$B$12:$D$91,3,0))</f>
        <v/>
      </c>
      <c r="C27" s="40" t="str">
        <f t="shared" si="2"/>
        <v/>
      </c>
      <c r="D27" s="129" t="str">
        <f>IF(ISBLANK(A27),"",VLOOKUP(A27,報名基本資料填寫!$B$12:$E$91,4,0))</f>
        <v/>
      </c>
      <c r="E27" s="126" t="str">
        <f>IF(ISBLANK(A27),"",VLOOKUP(A27,報名基本資料填寫!$B$12:$G$91,5,0))</f>
        <v/>
      </c>
      <c r="F27" s="24"/>
      <c r="G27" s="21"/>
      <c r="H27" s="10"/>
      <c r="I27" s="26"/>
      <c r="J27" s="30" t="str">
        <f t="shared" si="3"/>
        <v/>
      </c>
      <c r="K27" s="31" t="str">
        <f t="shared" si="4"/>
        <v/>
      </c>
      <c r="L27" s="34" t="str">
        <f t="shared" si="5"/>
        <v/>
      </c>
      <c r="M27" s="35" t="str">
        <f t="shared" si="6"/>
        <v/>
      </c>
      <c r="N27" s="36" t="str">
        <f t="shared" si="7"/>
        <v/>
      </c>
      <c r="O27" s="14"/>
      <c r="P27" s="28" t="str">
        <f t="shared" si="8"/>
        <v/>
      </c>
      <c r="Q27" s="97" t="str">
        <f t="shared" si="9"/>
        <v/>
      </c>
      <c r="R27" s="24"/>
      <c r="S27" s="152" t="str">
        <f t="shared" si="10"/>
        <v/>
      </c>
    </row>
    <row r="28" spans="1:19" ht="21.65" customHeight="1" x14ac:dyDescent="0.4">
      <c r="A28" s="10"/>
      <c r="B28" s="128" t="str">
        <f>IF(ISBLANK(A28),"",VLOOKUP(A28,報名基本資料填寫!$B$12:$D$91,3,0))</f>
        <v/>
      </c>
      <c r="C28" s="40" t="str">
        <f t="shared" si="2"/>
        <v/>
      </c>
      <c r="D28" s="129" t="str">
        <f>IF(ISBLANK(A28),"",VLOOKUP(A28,報名基本資料填寫!$B$12:$E$91,4,0))</f>
        <v/>
      </c>
      <c r="E28" s="126" t="str">
        <f>IF(ISBLANK(A28),"",VLOOKUP(A28,報名基本資料填寫!$B$12:$G$91,5,0))</f>
        <v/>
      </c>
      <c r="F28" s="24"/>
      <c r="G28" s="21"/>
      <c r="H28" s="10"/>
      <c r="I28" s="26"/>
      <c r="J28" s="30" t="str">
        <f t="shared" si="3"/>
        <v/>
      </c>
      <c r="K28" s="31" t="str">
        <f t="shared" si="4"/>
        <v/>
      </c>
      <c r="L28" s="34" t="str">
        <f t="shared" si="5"/>
        <v/>
      </c>
      <c r="M28" s="35" t="str">
        <f t="shared" si="6"/>
        <v/>
      </c>
      <c r="N28" s="36" t="str">
        <f t="shared" si="7"/>
        <v/>
      </c>
      <c r="O28" s="14"/>
      <c r="P28" s="28" t="str">
        <f t="shared" si="8"/>
        <v/>
      </c>
      <c r="Q28" s="97" t="str">
        <f t="shared" si="9"/>
        <v/>
      </c>
      <c r="R28" s="24"/>
      <c r="S28" s="152" t="str">
        <f t="shared" si="10"/>
        <v/>
      </c>
    </row>
    <row r="29" spans="1:19" ht="21.65" customHeight="1" x14ac:dyDescent="0.4">
      <c r="A29" s="10"/>
      <c r="B29" s="128" t="str">
        <f>IF(ISBLANK(A29),"",VLOOKUP(A29,報名基本資料填寫!$B$12:$D$91,3,0))</f>
        <v/>
      </c>
      <c r="C29" s="40" t="str">
        <f t="shared" si="2"/>
        <v/>
      </c>
      <c r="D29" s="129" t="str">
        <f>IF(ISBLANK(A29),"",VLOOKUP(A29,報名基本資料填寫!$B$12:$E$91,4,0))</f>
        <v/>
      </c>
      <c r="E29" s="126" t="str">
        <f>IF(ISBLANK(A29),"",VLOOKUP(A29,報名基本資料填寫!$B$12:$G$91,5,0))</f>
        <v/>
      </c>
      <c r="F29" s="24"/>
      <c r="G29" s="21"/>
      <c r="H29" s="10"/>
      <c r="I29" s="26"/>
      <c r="J29" s="30" t="str">
        <f t="shared" si="3"/>
        <v/>
      </c>
      <c r="K29" s="31" t="str">
        <f t="shared" si="4"/>
        <v/>
      </c>
      <c r="L29" s="34" t="str">
        <f t="shared" si="5"/>
        <v/>
      </c>
      <c r="M29" s="35" t="str">
        <f t="shared" si="6"/>
        <v/>
      </c>
      <c r="N29" s="36" t="str">
        <f t="shared" si="7"/>
        <v/>
      </c>
      <c r="O29" s="14"/>
      <c r="P29" s="28" t="str">
        <f t="shared" si="8"/>
        <v/>
      </c>
      <c r="Q29" s="97" t="str">
        <f t="shared" si="9"/>
        <v/>
      </c>
      <c r="R29" s="24"/>
      <c r="S29" s="152" t="str">
        <f t="shared" si="10"/>
        <v/>
      </c>
    </row>
    <row r="30" spans="1:19" ht="21.65" customHeight="1" x14ac:dyDescent="0.4">
      <c r="A30" s="10"/>
      <c r="B30" s="128" t="str">
        <f>IF(ISBLANK(A30),"",VLOOKUP(A30,報名基本資料填寫!$B$12:$D$91,3,0))</f>
        <v/>
      </c>
      <c r="C30" s="40" t="str">
        <f t="shared" si="2"/>
        <v/>
      </c>
      <c r="D30" s="129" t="str">
        <f>IF(ISBLANK(A30),"",VLOOKUP(A30,報名基本資料填寫!$B$12:$E$91,4,0))</f>
        <v/>
      </c>
      <c r="E30" s="126" t="str">
        <f>IF(ISBLANK(A30),"",VLOOKUP(A30,報名基本資料填寫!$B$12:$G$91,5,0))</f>
        <v/>
      </c>
      <c r="F30" s="24"/>
      <c r="G30" s="21"/>
      <c r="H30" s="10"/>
      <c r="I30" s="26"/>
      <c r="J30" s="30" t="str">
        <f t="shared" si="3"/>
        <v/>
      </c>
      <c r="K30" s="31" t="str">
        <f t="shared" si="4"/>
        <v/>
      </c>
      <c r="L30" s="34" t="str">
        <f t="shared" si="5"/>
        <v/>
      </c>
      <c r="M30" s="35" t="str">
        <f t="shared" si="6"/>
        <v/>
      </c>
      <c r="N30" s="36" t="str">
        <f t="shared" si="7"/>
        <v/>
      </c>
      <c r="O30" s="14"/>
      <c r="P30" s="28" t="str">
        <f t="shared" si="8"/>
        <v/>
      </c>
      <c r="Q30" s="97" t="str">
        <f t="shared" si="9"/>
        <v/>
      </c>
      <c r="R30" s="24"/>
      <c r="S30" s="152" t="str">
        <f t="shared" si="10"/>
        <v/>
      </c>
    </row>
    <row r="31" spans="1:19" ht="21.65" customHeight="1" x14ac:dyDescent="0.4">
      <c r="A31" s="10"/>
      <c r="B31" s="128" t="str">
        <f>IF(ISBLANK(A31),"",VLOOKUP(A31,報名基本資料填寫!$B$12:$D$91,3,0))</f>
        <v/>
      </c>
      <c r="C31" s="40" t="str">
        <f t="shared" si="2"/>
        <v/>
      </c>
      <c r="D31" s="129" t="str">
        <f>IF(ISBLANK(A31),"",VLOOKUP(A31,報名基本資料填寫!$B$12:$E$91,4,0))</f>
        <v/>
      </c>
      <c r="E31" s="126" t="str">
        <f>IF(ISBLANK(A31),"",VLOOKUP(A31,報名基本資料填寫!$B$12:$G$91,5,0))</f>
        <v/>
      </c>
      <c r="F31" s="24"/>
      <c r="G31" s="21"/>
      <c r="H31" s="10"/>
      <c r="I31" s="26"/>
      <c r="J31" s="30" t="str">
        <f t="shared" si="3"/>
        <v/>
      </c>
      <c r="K31" s="31" t="str">
        <f t="shared" si="4"/>
        <v/>
      </c>
      <c r="L31" s="34" t="str">
        <f t="shared" si="5"/>
        <v/>
      </c>
      <c r="M31" s="35" t="str">
        <f t="shared" si="6"/>
        <v/>
      </c>
      <c r="N31" s="36" t="str">
        <f t="shared" si="7"/>
        <v/>
      </c>
      <c r="O31" s="14"/>
      <c r="P31" s="28" t="str">
        <f t="shared" si="8"/>
        <v/>
      </c>
      <c r="Q31" s="97" t="str">
        <f t="shared" si="9"/>
        <v/>
      </c>
      <c r="R31" s="24"/>
      <c r="S31" s="152" t="str">
        <f t="shared" si="10"/>
        <v/>
      </c>
    </row>
    <row r="32" spans="1:19" ht="21.65" customHeight="1" x14ac:dyDescent="0.4">
      <c r="A32" s="10"/>
      <c r="B32" s="128" t="str">
        <f>IF(ISBLANK(A32),"",VLOOKUP(A32,報名基本資料填寫!$B$12:$D$91,3,0))</f>
        <v/>
      </c>
      <c r="C32" s="40" t="str">
        <f t="shared" si="2"/>
        <v/>
      </c>
      <c r="D32" s="129" t="str">
        <f>IF(ISBLANK(A32),"",VLOOKUP(A32,報名基本資料填寫!$B$12:$E$91,4,0))</f>
        <v/>
      </c>
      <c r="E32" s="126" t="str">
        <f>IF(ISBLANK(A32),"",VLOOKUP(A32,報名基本資料填寫!$B$12:$G$91,5,0))</f>
        <v/>
      </c>
      <c r="F32" s="24"/>
      <c r="G32" s="21"/>
      <c r="H32" s="10"/>
      <c r="I32" s="26"/>
      <c r="J32" s="30" t="str">
        <f t="shared" si="3"/>
        <v/>
      </c>
      <c r="K32" s="31" t="str">
        <f t="shared" si="4"/>
        <v/>
      </c>
      <c r="L32" s="34" t="str">
        <f t="shared" si="5"/>
        <v/>
      </c>
      <c r="M32" s="35" t="str">
        <f t="shared" si="6"/>
        <v/>
      </c>
      <c r="N32" s="36" t="str">
        <f t="shared" si="7"/>
        <v/>
      </c>
      <c r="O32" s="14"/>
      <c r="P32" s="28" t="str">
        <f t="shared" si="8"/>
        <v/>
      </c>
      <c r="Q32" s="97" t="str">
        <f t="shared" si="9"/>
        <v/>
      </c>
      <c r="R32" s="24"/>
      <c r="S32" s="152" t="str">
        <f t="shared" si="10"/>
        <v/>
      </c>
    </row>
    <row r="33" spans="1:19" ht="21.65" customHeight="1" x14ac:dyDescent="0.4">
      <c r="A33" s="10"/>
      <c r="B33" s="128" t="str">
        <f>IF(ISBLANK(A33),"",VLOOKUP(A33,報名基本資料填寫!$B$12:$D$91,3,0))</f>
        <v/>
      </c>
      <c r="C33" s="40" t="str">
        <f t="shared" si="2"/>
        <v/>
      </c>
      <c r="D33" s="129" t="str">
        <f>IF(ISBLANK(A33),"",VLOOKUP(A33,報名基本資料填寫!$B$12:$E$91,4,0))</f>
        <v/>
      </c>
      <c r="E33" s="126" t="str">
        <f>IF(ISBLANK(A33),"",VLOOKUP(A33,報名基本資料填寫!$B$12:$G$91,5,0))</f>
        <v/>
      </c>
      <c r="F33" s="24"/>
      <c r="G33" s="21"/>
      <c r="H33" s="10"/>
      <c r="I33" s="26"/>
      <c r="J33" s="30" t="str">
        <f t="shared" si="3"/>
        <v/>
      </c>
      <c r="K33" s="31" t="str">
        <f t="shared" si="4"/>
        <v/>
      </c>
      <c r="L33" s="34" t="str">
        <f t="shared" si="5"/>
        <v/>
      </c>
      <c r="M33" s="35" t="str">
        <f t="shared" si="6"/>
        <v/>
      </c>
      <c r="N33" s="36" t="str">
        <f t="shared" si="7"/>
        <v/>
      </c>
      <c r="O33" s="14"/>
      <c r="P33" s="28" t="str">
        <f t="shared" si="8"/>
        <v/>
      </c>
      <c r="Q33" s="97" t="str">
        <f t="shared" si="9"/>
        <v/>
      </c>
      <c r="R33" s="24"/>
      <c r="S33" s="152" t="str">
        <f t="shared" si="10"/>
        <v/>
      </c>
    </row>
    <row r="34" spans="1:19" ht="21.65" customHeight="1" x14ac:dyDescent="0.4">
      <c r="A34" s="10"/>
      <c r="B34" s="128" t="str">
        <f>IF(ISBLANK(A34),"",VLOOKUP(A34,報名基本資料填寫!$B$12:$D$91,3,0))</f>
        <v/>
      </c>
      <c r="C34" s="40" t="str">
        <f t="shared" si="2"/>
        <v/>
      </c>
      <c r="D34" s="129" t="str">
        <f>IF(ISBLANK(A34),"",VLOOKUP(A34,報名基本資料填寫!$B$12:$E$91,4,0))</f>
        <v/>
      </c>
      <c r="E34" s="126" t="str">
        <f>IF(ISBLANK(A34),"",VLOOKUP(A34,報名基本資料填寫!$B$12:$G$91,5,0))</f>
        <v/>
      </c>
      <c r="F34" s="24"/>
      <c r="G34" s="21"/>
      <c r="H34" s="10"/>
      <c r="I34" s="26"/>
      <c r="J34" s="30" t="str">
        <f t="shared" si="3"/>
        <v/>
      </c>
      <c r="K34" s="31" t="str">
        <f t="shared" si="4"/>
        <v/>
      </c>
      <c r="L34" s="34" t="str">
        <f t="shared" si="5"/>
        <v/>
      </c>
      <c r="M34" s="35" t="str">
        <f t="shared" si="6"/>
        <v/>
      </c>
      <c r="N34" s="36" t="str">
        <f t="shared" si="7"/>
        <v/>
      </c>
      <c r="O34" s="14"/>
      <c r="P34" s="28" t="str">
        <f t="shared" si="8"/>
        <v/>
      </c>
      <c r="Q34" s="97" t="str">
        <f t="shared" si="9"/>
        <v/>
      </c>
      <c r="R34" s="24"/>
      <c r="S34" s="152" t="str">
        <f t="shared" si="10"/>
        <v/>
      </c>
    </row>
    <row r="35" spans="1:19" ht="21.65" customHeight="1" x14ac:dyDescent="0.4">
      <c r="A35" s="10"/>
      <c r="B35" s="128" t="str">
        <f>IF(ISBLANK(A35),"",VLOOKUP(A35,報名基本資料填寫!$B$12:$D$91,3,0))</f>
        <v/>
      </c>
      <c r="C35" s="40" t="str">
        <f t="shared" si="2"/>
        <v/>
      </c>
      <c r="D35" s="129" t="str">
        <f>IF(ISBLANK(A35),"",VLOOKUP(A35,報名基本資料填寫!$B$12:$E$91,4,0))</f>
        <v/>
      </c>
      <c r="E35" s="126" t="str">
        <f>IF(ISBLANK(A35),"",VLOOKUP(A35,報名基本資料填寫!$B$12:$G$91,5,0))</f>
        <v/>
      </c>
      <c r="F35" s="24"/>
      <c r="G35" s="21"/>
      <c r="H35" s="10"/>
      <c r="I35" s="26"/>
      <c r="J35" s="30" t="str">
        <f t="shared" si="3"/>
        <v/>
      </c>
      <c r="K35" s="31" t="str">
        <f t="shared" si="4"/>
        <v/>
      </c>
      <c r="L35" s="34" t="str">
        <f t="shared" si="5"/>
        <v/>
      </c>
      <c r="M35" s="35" t="str">
        <f t="shared" si="6"/>
        <v/>
      </c>
      <c r="N35" s="36" t="str">
        <f t="shared" si="7"/>
        <v/>
      </c>
      <c r="O35" s="14"/>
      <c r="P35" s="28" t="str">
        <f t="shared" si="8"/>
        <v/>
      </c>
      <c r="Q35" s="97" t="str">
        <f t="shared" si="9"/>
        <v/>
      </c>
      <c r="R35" s="24"/>
      <c r="S35" s="152" t="str">
        <f t="shared" si="10"/>
        <v/>
      </c>
    </row>
    <row r="36" spans="1:19" ht="21.65" customHeight="1" x14ac:dyDescent="0.4">
      <c r="A36" s="10"/>
      <c r="B36" s="128" t="str">
        <f>IF(ISBLANK(A36),"",VLOOKUP(A36,報名基本資料填寫!$B$12:$D$91,3,0))</f>
        <v/>
      </c>
      <c r="C36" s="40" t="str">
        <f t="shared" si="2"/>
        <v/>
      </c>
      <c r="D36" s="129" t="str">
        <f>IF(ISBLANK(A36),"",VLOOKUP(A36,報名基本資料填寫!$B$12:$E$91,4,0))</f>
        <v/>
      </c>
      <c r="E36" s="126" t="str">
        <f>IF(ISBLANK(A36),"",VLOOKUP(A36,報名基本資料填寫!$B$12:$G$91,5,0))</f>
        <v/>
      </c>
      <c r="F36" s="24"/>
      <c r="G36" s="21"/>
      <c r="H36" s="10"/>
      <c r="I36" s="26"/>
      <c r="J36" s="30" t="str">
        <f t="shared" si="3"/>
        <v/>
      </c>
      <c r="K36" s="31" t="str">
        <f t="shared" si="4"/>
        <v/>
      </c>
      <c r="L36" s="34" t="str">
        <f t="shared" si="5"/>
        <v/>
      </c>
      <c r="M36" s="35" t="str">
        <f t="shared" si="6"/>
        <v/>
      </c>
      <c r="N36" s="36" t="str">
        <f t="shared" si="7"/>
        <v/>
      </c>
      <c r="O36" s="14"/>
      <c r="P36" s="28" t="str">
        <f t="shared" si="8"/>
        <v/>
      </c>
      <c r="Q36" s="97" t="str">
        <f t="shared" si="9"/>
        <v/>
      </c>
      <c r="R36" s="24"/>
      <c r="S36" s="152" t="str">
        <f t="shared" si="10"/>
        <v/>
      </c>
    </row>
    <row r="37" spans="1:19" ht="21.65" customHeight="1" x14ac:dyDescent="0.4">
      <c r="A37" s="10"/>
      <c r="B37" s="128" t="str">
        <f>IF(ISBLANK(A37),"",VLOOKUP(A37,報名基本資料填寫!$B$12:$D$91,3,0))</f>
        <v/>
      </c>
      <c r="C37" s="40" t="str">
        <f t="shared" si="2"/>
        <v/>
      </c>
      <c r="D37" s="129" t="str">
        <f>IF(ISBLANK(A37),"",VLOOKUP(A37,報名基本資料填寫!$B$12:$E$91,4,0))</f>
        <v/>
      </c>
      <c r="E37" s="126" t="str">
        <f>IF(ISBLANK(A37),"",VLOOKUP(A37,報名基本資料填寫!$B$12:$G$91,5,0))</f>
        <v/>
      </c>
      <c r="F37" s="24"/>
      <c r="G37" s="21"/>
      <c r="H37" s="10"/>
      <c r="I37" s="26"/>
      <c r="J37" s="30" t="str">
        <f t="shared" si="3"/>
        <v/>
      </c>
      <c r="K37" s="31" t="str">
        <f t="shared" si="4"/>
        <v/>
      </c>
      <c r="L37" s="34" t="str">
        <f t="shared" si="5"/>
        <v/>
      </c>
      <c r="M37" s="35" t="str">
        <f t="shared" si="6"/>
        <v/>
      </c>
      <c r="N37" s="36" t="str">
        <f t="shared" si="7"/>
        <v/>
      </c>
      <c r="O37" s="14"/>
      <c r="P37" s="28" t="str">
        <f t="shared" si="8"/>
        <v/>
      </c>
      <c r="Q37" s="97" t="str">
        <f t="shared" si="9"/>
        <v/>
      </c>
      <c r="R37" s="24"/>
      <c r="S37" s="152" t="str">
        <f t="shared" si="10"/>
        <v/>
      </c>
    </row>
    <row r="38" spans="1:19" ht="21.65" customHeight="1" x14ac:dyDescent="0.4">
      <c r="A38" s="10"/>
      <c r="B38" s="128" t="str">
        <f>IF(ISBLANK(A38),"",VLOOKUP(A38,報名基本資料填寫!$B$12:$D$91,3,0))</f>
        <v/>
      </c>
      <c r="C38" s="40" t="str">
        <f t="shared" si="2"/>
        <v/>
      </c>
      <c r="D38" s="129" t="str">
        <f>IF(ISBLANK(A38),"",VLOOKUP(A38,報名基本資料填寫!$B$12:$E$91,4,0))</f>
        <v/>
      </c>
      <c r="E38" s="126" t="str">
        <f>IF(ISBLANK(A38),"",VLOOKUP(A38,報名基本資料填寫!$B$12:$G$91,5,0))</f>
        <v/>
      </c>
      <c r="F38" s="24"/>
      <c r="G38" s="21"/>
      <c r="H38" s="10"/>
      <c r="I38" s="26"/>
      <c r="J38" s="30" t="str">
        <f t="shared" si="3"/>
        <v/>
      </c>
      <c r="K38" s="31" t="str">
        <f t="shared" si="4"/>
        <v/>
      </c>
      <c r="L38" s="34" t="str">
        <f t="shared" si="5"/>
        <v/>
      </c>
      <c r="M38" s="35" t="str">
        <f t="shared" si="6"/>
        <v/>
      </c>
      <c r="N38" s="36" t="str">
        <f t="shared" si="7"/>
        <v/>
      </c>
      <c r="O38" s="14"/>
      <c r="P38" s="28" t="str">
        <f t="shared" si="8"/>
        <v/>
      </c>
      <c r="Q38" s="97" t="str">
        <f t="shared" si="9"/>
        <v/>
      </c>
      <c r="R38" s="24"/>
      <c r="S38" s="152" t="str">
        <f t="shared" si="10"/>
        <v/>
      </c>
    </row>
    <row r="39" spans="1:19" ht="21.65" customHeight="1" x14ac:dyDescent="0.4">
      <c r="A39" s="10"/>
      <c r="B39" s="128" t="str">
        <f>IF(ISBLANK(A39),"",VLOOKUP(A39,報名基本資料填寫!$B$12:$D$91,3,0))</f>
        <v/>
      </c>
      <c r="C39" s="40" t="str">
        <f t="shared" si="2"/>
        <v/>
      </c>
      <c r="D39" s="129" t="str">
        <f>IF(ISBLANK(A39),"",VLOOKUP(A39,報名基本資料填寫!$B$12:$E$91,4,0))</f>
        <v/>
      </c>
      <c r="E39" s="126" t="str">
        <f>IF(ISBLANK(A39),"",VLOOKUP(A39,報名基本資料填寫!$B$12:$G$91,5,0))</f>
        <v/>
      </c>
      <c r="F39" s="24"/>
      <c r="G39" s="21"/>
      <c r="H39" s="10"/>
      <c r="I39" s="26"/>
      <c r="J39" s="30" t="str">
        <f t="shared" si="3"/>
        <v/>
      </c>
      <c r="K39" s="31" t="str">
        <f t="shared" si="4"/>
        <v/>
      </c>
      <c r="L39" s="34" t="str">
        <f t="shared" si="5"/>
        <v/>
      </c>
      <c r="M39" s="35" t="str">
        <f t="shared" si="6"/>
        <v/>
      </c>
      <c r="N39" s="36" t="str">
        <f t="shared" si="7"/>
        <v/>
      </c>
      <c r="O39" s="14"/>
      <c r="P39" s="28" t="str">
        <f t="shared" si="8"/>
        <v/>
      </c>
      <c r="Q39" s="97" t="str">
        <f t="shared" si="9"/>
        <v/>
      </c>
      <c r="R39" s="24"/>
      <c r="S39" s="152" t="str">
        <f t="shared" si="10"/>
        <v/>
      </c>
    </row>
    <row r="40" spans="1:19" ht="21.65" customHeight="1" x14ac:dyDescent="0.4">
      <c r="A40" s="10"/>
      <c r="B40" s="128" t="str">
        <f>IF(ISBLANK(A40),"",VLOOKUP(A40,報名基本資料填寫!$B$12:$D$91,3,0))</f>
        <v/>
      </c>
      <c r="C40" s="40" t="str">
        <f t="shared" si="2"/>
        <v/>
      </c>
      <c r="D40" s="129" t="str">
        <f>IF(ISBLANK(A40),"",VLOOKUP(A40,報名基本資料填寫!$B$12:$E$91,4,0))</f>
        <v/>
      </c>
      <c r="E40" s="126" t="str">
        <f>IF(ISBLANK(A40),"",VLOOKUP(A40,報名基本資料填寫!$B$12:$G$91,5,0))</f>
        <v/>
      </c>
      <c r="F40" s="24"/>
      <c r="G40" s="21"/>
      <c r="H40" s="10"/>
      <c r="I40" s="26"/>
      <c r="J40" s="30" t="str">
        <f t="shared" si="3"/>
        <v/>
      </c>
      <c r="K40" s="31" t="str">
        <f t="shared" si="4"/>
        <v/>
      </c>
      <c r="L40" s="34" t="str">
        <f t="shared" si="5"/>
        <v/>
      </c>
      <c r="M40" s="35" t="str">
        <f t="shared" si="6"/>
        <v/>
      </c>
      <c r="N40" s="36" t="str">
        <f t="shared" si="7"/>
        <v/>
      </c>
      <c r="O40" s="14"/>
      <c r="P40" s="28" t="str">
        <f t="shared" si="8"/>
        <v/>
      </c>
      <c r="Q40" s="97" t="str">
        <f t="shared" si="9"/>
        <v/>
      </c>
      <c r="R40" s="24"/>
      <c r="S40" s="152" t="str">
        <f t="shared" si="10"/>
        <v/>
      </c>
    </row>
    <row r="41" spans="1:19" ht="21.65" customHeight="1" x14ac:dyDescent="0.4">
      <c r="A41" s="10"/>
      <c r="B41" s="128" t="str">
        <f>IF(ISBLANK(A41),"",VLOOKUP(A41,報名基本資料填寫!$B$12:$D$91,3,0))</f>
        <v/>
      </c>
      <c r="C41" s="40" t="str">
        <f t="shared" si="2"/>
        <v/>
      </c>
      <c r="D41" s="129" t="str">
        <f>IF(ISBLANK(A41),"",VLOOKUP(A41,報名基本資料填寫!$B$12:$E$91,4,0))</f>
        <v/>
      </c>
      <c r="E41" s="126" t="str">
        <f>IF(ISBLANK(A41),"",VLOOKUP(A41,報名基本資料填寫!$B$12:$G$91,5,0))</f>
        <v/>
      </c>
      <c r="F41" s="24"/>
      <c r="G41" s="21"/>
      <c r="H41" s="10"/>
      <c r="I41" s="26"/>
      <c r="J41" s="30" t="str">
        <f t="shared" si="3"/>
        <v/>
      </c>
      <c r="K41" s="31" t="str">
        <f t="shared" si="4"/>
        <v/>
      </c>
      <c r="L41" s="34" t="str">
        <f t="shared" si="5"/>
        <v/>
      </c>
      <c r="M41" s="35" t="str">
        <f t="shared" si="6"/>
        <v/>
      </c>
      <c r="N41" s="36" t="str">
        <f t="shared" si="7"/>
        <v/>
      </c>
      <c r="O41" s="14"/>
      <c r="P41" s="28" t="str">
        <f t="shared" si="8"/>
        <v/>
      </c>
      <c r="Q41" s="97" t="str">
        <f t="shared" si="9"/>
        <v/>
      </c>
      <c r="R41" s="24"/>
      <c r="S41" s="152" t="str">
        <f t="shared" si="10"/>
        <v/>
      </c>
    </row>
    <row r="42" spans="1:19" ht="21.65" customHeight="1" x14ac:dyDescent="0.4">
      <c r="A42" s="10"/>
      <c r="B42" s="128" t="str">
        <f>IF(ISBLANK(A42),"",VLOOKUP(A42,報名基本資料填寫!$B$12:$D$91,3,0))</f>
        <v/>
      </c>
      <c r="C42" s="40" t="str">
        <f t="shared" si="2"/>
        <v/>
      </c>
      <c r="D42" s="129" t="str">
        <f>IF(ISBLANK(A42),"",VLOOKUP(A42,報名基本資料填寫!$B$12:$E$91,4,0))</f>
        <v/>
      </c>
      <c r="E42" s="126" t="str">
        <f>IF(ISBLANK(A42),"",VLOOKUP(A42,報名基本資料填寫!$B$12:$G$91,5,0))</f>
        <v/>
      </c>
      <c r="F42" s="24"/>
      <c r="G42" s="21"/>
      <c r="H42" s="10"/>
      <c r="I42" s="26"/>
      <c r="J42" s="30" t="str">
        <f t="shared" si="3"/>
        <v/>
      </c>
      <c r="K42" s="31" t="str">
        <f t="shared" si="4"/>
        <v/>
      </c>
      <c r="L42" s="34" t="str">
        <f t="shared" si="5"/>
        <v/>
      </c>
      <c r="M42" s="35" t="str">
        <f t="shared" si="6"/>
        <v/>
      </c>
      <c r="N42" s="36" t="str">
        <f t="shared" si="7"/>
        <v/>
      </c>
      <c r="O42" s="14"/>
      <c r="P42" s="28" t="str">
        <f t="shared" si="8"/>
        <v/>
      </c>
      <c r="Q42" s="97" t="str">
        <f t="shared" si="9"/>
        <v/>
      </c>
      <c r="R42" s="24"/>
      <c r="S42" s="152" t="str">
        <f t="shared" si="10"/>
        <v/>
      </c>
    </row>
    <row r="43" spans="1:19" ht="21.65" customHeight="1" x14ac:dyDescent="0.4">
      <c r="A43" s="10"/>
      <c r="B43" s="128" t="str">
        <f>IF(ISBLANK(A43),"",VLOOKUP(A43,報名基本資料填寫!$B$12:$D$91,3,0))</f>
        <v/>
      </c>
      <c r="C43" s="40" t="str">
        <f t="shared" si="2"/>
        <v/>
      </c>
      <c r="D43" s="129" t="str">
        <f>IF(ISBLANK(A43),"",VLOOKUP(A43,報名基本資料填寫!$B$12:$E$91,4,0))</f>
        <v/>
      </c>
      <c r="E43" s="126" t="str">
        <f>IF(ISBLANK(A43),"",VLOOKUP(A43,報名基本資料填寫!$B$12:$G$91,5,0))</f>
        <v/>
      </c>
      <c r="F43" s="24"/>
      <c r="G43" s="21"/>
      <c r="H43" s="10"/>
      <c r="I43" s="26"/>
      <c r="J43" s="30" t="str">
        <f t="shared" si="3"/>
        <v/>
      </c>
      <c r="K43" s="31" t="str">
        <f t="shared" si="4"/>
        <v/>
      </c>
      <c r="L43" s="34" t="str">
        <f t="shared" si="5"/>
        <v/>
      </c>
      <c r="M43" s="35" t="str">
        <f t="shared" si="6"/>
        <v/>
      </c>
      <c r="N43" s="36" t="str">
        <f t="shared" si="7"/>
        <v/>
      </c>
      <c r="O43" s="14"/>
      <c r="P43" s="28" t="str">
        <f t="shared" si="8"/>
        <v/>
      </c>
      <c r="Q43" s="97" t="str">
        <f t="shared" si="9"/>
        <v/>
      </c>
      <c r="R43" s="24"/>
      <c r="S43" s="152" t="str">
        <f t="shared" si="10"/>
        <v/>
      </c>
    </row>
    <row r="44" spans="1:19" ht="21.65" customHeight="1" x14ac:dyDescent="0.4">
      <c r="A44" s="10"/>
      <c r="B44" s="128" t="str">
        <f>IF(ISBLANK(A44),"",VLOOKUP(A44,報名基本資料填寫!$B$12:$D$91,3,0))</f>
        <v/>
      </c>
      <c r="C44" s="40" t="str">
        <f t="shared" si="2"/>
        <v/>
      </c>
      <c r="D44" s="129" t="str">
        <f>IF(ISBLANK(A44),"",VLOOKUP(A44,報名基本資料填寫!$B$12:$E$91,4,0))</f>
        <v/>
      </c>
      <c r="E44" s="126" t="str">
        <f>IF(ISBLANK(A44),"",VLOOKUP(A44,報名基本資料填寫!$B$12:$G$91,5,0))</f>
        <v/>
      </c>
      <c r="F44" s="24"/>
      <c r="G44" s="21"/>
      <c r="H44" s="10"/>
      <c r="I44" s="26"/>
      <c r="J44" s="30" t="str">
        <f t="shared" si="3"/>
        <v/>
      </c>
      <c r="K44" s="31" t="str">
        <f t="shared" si="4"/>
        <v/>
      </c>
      <c r="L44" s="34" t="str">
        <f t="shared" si="5"/>
        <v/>
      </c>
      <c r="M44" s="35" t="str">
        <f t="shared" si="6"/>
        <v/>
      </c>
      <c r="N44" s="36" t="str">
        <f t="shared" si="7"/>
        <v/>
      </c>
      <c r="O44" s="14"/>
      <c r="P44" s="28" t="str">
        <f t="shared" si="8"/>
        <v/>
      </c>
      <c r="Q44" s="97" t="str">
        <f t="shared" si="9"/>
        <v/>
      </c>
      <c r="R44" s="24"/>
      <c r="S44" s="152" t="str">
        <f t="shared" si="10"/>
        <v/>
      </c>
    </row>
    <row r="45" spans="1:19" ht="21.65" customHeight="1" x14ac:dyDescent="0.4">
      <c r="A45" s="10"/>
      <c r="B45" s="128" t="str">
        <f>IF(ISBLANK(A45),"",VLOOKUP(A45,報名基本資料填寫!$B$12:$D$91,3,0))</f>
        <v/>
      </c>
      <c r="C45" s="40" t="str">
        <f t="shared" si="2"/>
        <v/>
      </c>
      <c r="D45" s="129" t="str">
        <f>IF(ISBLANK(A45),"",VLOOKUP(A45,報名基本資料填寫!$B$12:$E$91,4,0))</f>
        <v/>
      </c>
      <c r="E45" s="126" t="str">
        <f>IF(ISBLANK(A45),"",VLOOKUP(A45,報名基本資料填寫!$B$12:$G$91,5,0))</f>
        <v/>
      </c>
      <c r="F45" s="24"/>
      <c r="G45" s="21"/>
      <c r="H45" s="10"/>
      <c r="I45" s="26"/>
      <c r="J45" s="30" t="str">
        <f t="shared" si="3"/>
        <v/>
      </c>
      <c r="K45" s="31" t="str">
        <f t="shared" si="4"/>
        <v/>
      </c>
      <c r="L45" s="34" t="str">
        <f t="shared" si="5"/>
        <v/>
      </c>
      <c r="M45" s="35" t="str">
        <f t="shared" si="6"/>
        <v/>
      </c>
      <c r="N45" s="36" t="str">
        <f t="shared" si="7"/>
        <v/>
      </c>
      <c r="O45" s="14"/>
      <c r="P45" s="28" t="str">
        <f t="shared" si="8"/>
        <v/>
      </c>
      <c r="Q45" s="97" t="str">
        <f t="shared" si="9"/>
        <v/>
      </c>
      <c r="R45" s="24"/>
      <c r="S45" s="152" t="str">
        <f t="shared" si="10"/>
        <v/>
      </c>
    </row>
    <row r="46" spans="1:19" ht="21.65" customHeight="1" x14ac:dyDescent="0.4">
      <c r="A46" s="10"/>
      <c r="B46" s="128" t="str">
        <f>IF(ISBLANK(A46),"",VLOOKUP(A46,報名基本資料填寫!$B$12:$D$91,3,0))</f>
        <v/>
      </c>
      <c r="C46" s="40" t="str">
        <f t="shared" si="2"/>
        <v/>
      </c>
      <c r="D46" s="129" t="str">
        <f>IF(ISBLANK(A46),"",VLOOKUP(A46,報名基本資料填寫!$B$12:$E$91,4,0))</f>
        <v/>
      </c>
      <c r="E46" s="126" t="str">
        <f>IF(ISBLANK(A46),"",VLOOKUP(A46,報名基本資料填寫!$B$12:$G$91,5,0))</f>
        <v/>
      </c>
      <c r="F46" s="24"/>
      <c r="G46" s="21"/>
      <c r="H46" s="10"/>
      <c r="I46" s="26"/>
      <c r="J46" s="30" t="str">
        <f t="shared" si="3"/>
        <v/>
      </c>
      <c r="K46" s="31" t="str">
        <f t="shared" si="4"/>
        <v/>
      </c>
      <c r="L46" s="34" t="str">
        <f t="shared" si="5"/>
        <v/>
      </c>
      <c r="M46" s="35" t="str">
        <f t="shared" si="6"/>
        <v/>
      </c>
      <c r="N46" s="36" t="str">
        <f t="shared" si="7"/>
        <v/>
      </c>
      <c r="O46" s="14"/>
      <c r="P46" s="28" t="str">
        <f t="shared" si="8"/>
        <v/>
      </c>
      <c r="Q46" s="97" t="str">
        <f t="shared" si="9"/>
        <v/>
      </c>
      <c r="R46" s="24"/>
      <c r="S46" s="152" t="str">
        <f t="shared" si="10"/>
        <v/>
      </c>
    </row>
    <row r="47" spans="1:19" ht="21.65" customHeight="1" x14ac:dyDescent="0.4">
      <c r="A47" s="10"/>
      <c r="B47" s="128" t="str">
        <f>IF(ISBLANK(A47),"",VLOOKUP(A47,報名基本資料填寫!$B$12:$D$91,3,0))</f>
        <v/>
      </c>
      <c r="C47" s="40" t="str">
        <f t="shared" si="2"/>
        <v/>
      </c>
      <c r="D47" s="129" t="str">
        <f>IF(ISBLANK(A47),"",VLOOKUP(A47,報名基本資料填寫!$B$12:$E$91,4,0))</f>
        <v/>
      </c>
      <c r="E47" s="126" t="str">
        <f>IF(ISBLANK(A47),"",VLOOKUP(A47,報名基本資料填寫!$B$12:$G$91,5,0))</f>
        <v/>
      </c>
      <c r="F47" s="24"/>
      <c r="G47" s="21"/>
      <c r="H47" s="10"/>
      <c r="I47" s="26"/>
      <c r="J47" s="30" t="str">
        <f t="shared" si="3"/>
        <v/>
      </c>
      <c r="K47" s="31" t="str">
        <f t="shared" si="4"/>
        <v/>
      </c>
      <c r="L47" s="34" t="str">
        <f t="shared" si="5"/>
        <v/>
      </c>
      <c r="M47" s="35" t="str">
        <f t="shared" si="6"/>
        <v/>
      </c>
      <c r="N47" s="36" t="str">
        <f t="shared" si="7"/>
        <v/>
      </c>
      <c r="O47" s="14"/>
      <c r="P47" s="28" t="str">
        <f t="shared" si="8"/>
        <v/>
      </c>
      <c r="Q47" s="97" t="str">
        <f t="shared" si="9"/>
        <v/>
      </c>
      <c r="R47" s="24"/>
      <c r="S47" s="152" t="str">
        <f t="shared" si="10"/>
        <v/>
      </c>
    </row>
    <row r="48" spans="1:19" ht="21.65" customHeight="1" x14ac:dyDescent="0.4">
      <c r="A48" s="10"/>
      <c r="B48" s="128" t="str">
        <f>IF(ISBLANK(A48),"",VLOOKUP(A48,報名基本資料填寫!$B$12:$D$91,3,0))</f>
        <v/>
      </c>
      <c r="C48" s="40" t="str">
        <f t="shared" si="2"/>
        <v/>
      </c>
      <c r="D48" s="129" t="str">
        <f>IF(ISBLANK(A48),"",VLOOKUP(A48,報名基本資料填寫!$B$12:$E$91,4,0))</f>
        <v/>
      </c>
      <c r="E48" s="126" t="str">
        <f>IF(ISBLANK(A48),"",VLOOKUP(A48,報名基本資料填寫!$B$12:$G$91,5,0))</f>
        <v/>
      </c>
      <c r="F48" s="24"/>
      <c r="G48" s="21"/>
      <c r="H48" s="10"/>
      <c r="I48" s="26"/>
      <c r="J48" s="30" t="str">
        <f t="shared" si="3"/>
        <v/>
      </c>
      <c r="K48" s="31" t="str">
        <f t="shared" si="4"/>
        <v/>
      </c>
      <c r="L48" s="34" t="str">
        <f t="shared" si="5"/>
        <v/>
      </c>
      <c r="M48" s="35" t="str">
        <f t="shared" si="6"/>
        <v/>
      </c>
      <c r="N48" s="36" t="str">
        <f t="shared" si="7"/>
        <v/>
      </c>
      <c r="O48" s="14"/>
      <c r="P48" s="28" t="str">
        <f t="shared" si="8"/>
        <v/>
      </c>
      <c r="Q48" s="97" t="str">
        <f t="shared" si="9"/>
        <v/>
      </c>
      <c r="R48" s="24"/>
      <c r="S48" s="152" t="str">
        <f t="shared" si="10"/>
        <v/>
      </c>
    </row>
    <row r="49" spans="1:19" ht="21.65" customHeight="1" x14ac:dyDescent="0.4">
      <c r="A49" s="10"/>
      <c r="B49" s="128" t="str">
        <f>IF(ISBLANK(A49),"",VLOOKUP(A49,報名基本資料填寫!$B$12:$D$91,3,0))</f>
        <v/>
      </c>
      <c r="C49" s="40" t="str">
        <f t="shared" si="2"/>
        <v/>
      </c>
      <c r="D49" s="129" t="str">
        <f>IF(ISBLANK(A49),"",VLOOKUP(A49,報名基本資料填寫!$B$12:$E$91,4,0))</f>
        <v/>
      </c>
      <c r="E49" s="126" t="str">
        <f>IF(ISBLANK(A49),"",VLOOKUP(A49,報名基本資料填寫!$B$12:$G$91,5,0))</f>
        <v/>
      </c>
      <c r="F49" s="24"/>
      <c r="G49" s="21"/>
      <c r="H49" s="10"/>
      <c r="I49" s="26"/>
      <c r="J49" s="30" t="str">
        <f t="shared" si="3"/>
        <v/>
      </c>
      <c r="K49" s="31" t="str">
        <f t="shared" si="4"/>
        <v/>
      </c>
      <c r="L49" s="34" t="str">
        <f t="shared" si="5"/>
        <v/>
      </c>
      <c r="M49" s="35" t="str">
        <f t="shared" si="6"/>
        <v/>
      </c>
      <c r="N49" s="36" t="str">
        <f t="shared" si="7"/>
        <v/>
      </c>
      <c r="O49" s="14"/>
      <c r="P49" s="28" t="str">
        <f t="shared" si="8"/>
        <v/>
      </c>
      <c r="Q49" s="97" t="str">
        <f t="shared" si="9"/>
        <v/>
      </c>
      <c r="R49" s="24"/>
      <c r="S49" s="152" t="str">
        <f t="shared" si="10"/>
        <v/>
      </c>
    </row>
    <row r="50" spans="1:19" ht="21.65" customHeight="1" x14ac:dyDescent="0.4">
      <c r="A50" s="10"/>
      <c r="B50" s="128" t="str">
        <f>IF(ISBLANK(A50),"",VLOOKUP(A50,報名基本資料填寫!$B$12:$D$91,3,0))</f>
        <v/>
      </c>
      <c r="C50" s="40" t="str">
        <f t="shared" si="2"/>
        <v/>
      </c>
      <c r="D50" s="129" t="str">
        <f>IF(ISBLANK(A50),"",VLOOKUP(A50,報名基本資料填寫!$B$12:$E$91,4,0))</f>
        <v/>
      </c>
      <c r="E50" s="126" t="str">
        <f>IF(ISBLANK(A50),"",VLOOKUP(A50,報名基本資料填寫!$B$12:$G$91,5,0))</f>
        <v/>
      </c>
      <c r="F50" s="24"/>
      <c r="G50" s="21"/>
      <c r="H50" s="10"/>
      <c r="I50" s="26"/>
      <c r="J50" s="30" t="str">
        <f t="shared" si="3"/>
        <v/>
      </c>
      <c r="K50" s="31" t="str">
        <f t="shared" si="4"/>
        <v/>
      </c>
      <c r="L50" s="34" t="str">
        <f t="shared" si="5"/>
        <v/>
      </c>
      <c r="M50" s="35" t="str">
        <f t="shared" si="6"/>
        <v/>
      </c>
      <c r="N50" s="36" t="str">
        <f t="shared" si="7"/>
        <v/>
      </c>
      <c r="O50" s="14"/>
      <c r="P50" s="28" t="str">
        <f t="shared" si="8"/>
        <v/>
      </c>
      <c r="Q50" s="97" t="str">
        <f t="shared" si="9"/>
        <v/>
      </c>
      <c r="R50" s="24"/>
      <c r="S50" s="152" t="str">
        <f t="shared" si="10"/>
        <v/>
      </c>
    </row>
    <row r="51" spans="1:19" ht="21.65" customHeight="1" x14ac:dyDescent="0.4">
      <c r="A51" s="10"/>
      <c r="B51" s="128" t="str">
        <f>IF(ISBLANK(A51),"",VLOOKUP(A51,報名基本資料填寫!$B$12:$D$91,3,0))</f>
        <v/>
      </c>
      <c r="C51" s="40" t="str">
        <f t="shared" si="2"/>
        <v/>
      </c>
      <c r="D51" s="129" t="str">
        <f>IF(ISBLANK(A51),"",VLOOKUP(A51,報名基本資料填寫!$B$12:$E$91,4,0))</f>
        <v/>
      </c>
      <c r="E51" s="126" t="str">
        <f>IF(ISBLANK(A51),"",VLOOKUP(A51,報名基本資料填寫!$B$12:$G$91,5,0))</f>
        <v/>
      </c>
      <c r="F51" s="24"/>
      <c r="G51" s="21"/>
      <c r="H51" s="10"/>
      <c r="I51" s="26"/>
      <c r="J51" s="30" t="str">
        <f t="shared" si="3"/>
        <v/>
      </c>
      <c r="K51" s="31" t="str">
        <f t="shared" si="4"/>
        <v/>
      </c>
      <c r="L51" s="34" t="str">
        <f t="shared" si="5"/>
        <v/>
      </c>
      <c r="M51" s="35" t="str">
        <f t="shared" si="6"/>
        <v/>
      </c>
      <c r="N51" s="36" t="str">
        <f t="shared" si="7"/>
        <v/>
      </c>
      <c r="O51" s="14"/>
      <c r="P51" s="28" t="str">
        <f t="shared" si="8"/>
        <v/>
      </c>
      <c r="Q51" s="97" t="str">
        <f t="shared" si="9"/>
        <v/>
      </c>
      <c r="R51" s="24"/>
      <c r="S51" s="152" t="str">
        <f t="shared" si="10"/>
        <v/>
      </c>
    </row>
    <row r="52" spans="1:19" ht="21.65" customHeight="1" x14ac:dyDescent="0.4">
      <c r="A52" s="10"/>
      <c r="B52" s="128" t="str">
        <f>IF(ISBLANK(A52),"",VLOOKUP(A52,報名基本資料填寫!$B$12:$D$91,3,0))</f>
        <v/>
      </c>
      <c r="C52" s="40" t="str">
        <f t="shared" si="2"/>
        <v/>
      </c>
      <c r="D52" s="129" t="str">
        <f>IF(ISBLANK(A52),"",VLOOKUP(A52,報名基本資料填寫!$B$12:$E$91,4,0))</f>
        <v/>
      </c>
      <c r="E52" s="126" t="str">
        <f>IF(ISBLANK(A52),"",VLOOKUP(A52,報名基本資料填寫!$B$12:$G$91,5,0))</f>
        <v/>
      </c>
      <c r="F52" s="24"/>
      <c r="G52" s="21"/>
      <c r="H52" s="10"/>
      <c r="I52" s="26"/>
      <c r="J52" s="30" t="str">
        <f t="shared" si="3"/>
        <v/>
      </c>
      <c r="K52" s="31" t="str">
        <f t="shared" si="4"/>
        <v/>
      </c>
      <c r="L52" s="34" t="str">
        <f t="shared" si="5"/>
        <v/>
      </c>
      <c r="M52" s="35" t="str">
        <f t="shared" si="6"/>
        <v/>
      </c>
      <c r="N52" s="36" t="str">
        <f t="shared" si="7"/>
        <v/>
      </c>
      <c r="O52" s="14"/>
      <c r="P52" s="28" t="str">
        <f t="shared" si="8"/>
        <v/>
      </c>
      <c r="Q52" s="97" t="str">
        <f t="shared" si="9"/>
        <v/>
      </c>
      <c r="R52" s="24"/>
      <c r="S52" s="152" t="str">
        <f t="shared" si="10"/>
        <v/>
      </c>
    </row>
    <row r="53" spans="1:19" ht="21.65" customHeight="1" x14ac:dyDescent="0.4">
      <c r="A53" s="10"/>
      <c r="B53" s="128" t="str">
        <f>IF(ISBLANK(A53),"",VLOOKUP(A53,報名基本資料填寫!$B$12:$D$91,3,0))</f>
        <v/>
      </c>
      <c r="C53" s="40" t="str">
        <f t="shared" si="2"/>
        <v/>
      </c>
      <c r="D53" s="129" t="str">
        <f>IF(ISBLANK(A53),"",VLOOKUP(A53,報名基本資料填寫!$B$12:$E$91,4,0))</f>
        <v/>
      </c>
      <c r="E53" s="126" t="str">
        <f>IF(ISBLANK(A53),"",VLOOKUP(A53,報名基本資料填寫!$B$12:$G$91,5,0))</f>
        <v/>
      </c>
      <c r="F53" s="24"/>
      <c r="G53" s="21"/>
      <c r="H53" s="10"/>
      <c r="I53" s="26"/>
      <c r="J53" s="30" t="str">
        <f t="shared" si="3"/>
        <v/>
      </c>
      <c r="K53" s="31" t="str">
        <f t="shared" si="4"/>
        <v/>
      </c>
      <c r="L53" s="34" t="str">
        <f t="shared" si="5"/>
        <v/>
      </c>
      <c r="M53" s="35" t="str">
        <f t="shared" si="6"/>
        <v/>
      </c>
      <c r="N53" s="36" t="str">
        <f t="shared" si="7"/>
        <v/>
      </c>
      <c r="O53" s="14"/>
      <c r="P53" s="28" t="str">
        <f t="shared" si="8"/>
        <v/>
      </c>
      <c r="Q53" s="97" t="str">
        <f t="shared" si="9"/>
        <v/>
      </c>
      <c r="R53" s="24"/>
      <c r="S53" s="152" t="str">
        <f t="shared" si="10"/>
        <v/>
      </c>
    </row>
    <row r="54" spans="1:19" ht="21.65" customHeight="1" thickBot="1" x14ac:dyDescent="0.45">
      <c r="A54" s="16"/>
      <c r="B54" s="130" t="str">
        <f>IF(ISBLANK(A54),"",VLOOKUP(A54,報名基本資料填寫!$B$12:$D$91,3,0))</f>
        <v/>
      </c>
      <c r="C54" s="41" t="str">
        <f t="shared" si="2"/>
        <v/>
      </c>
      <c r="D54" s="131" t="str">
        <f>IF(ISBLANK(A54),"",VLOOKUP(A54,報名基本資料填寫!$B$12:$E$91,4,0))</f>
        <v/>
      </c>
      <c r="E54" s="127" t="str">
        <f>IF(ISBLANK(A54),"",VLOOKUP(A54,報名基本資料填寫!$B$12:$G$91,5,0))</f>
        <v/>
      </c>
      <c r="F54" s="25"/>
      <c r="G54" s="22"/>
      <c r="H54" s="16"/>
      <c r="I54" s="27"/>
      <c r="J54" s="32" t="str">
        <f t="shared" si="3"/>
        <v/>
      </c>
      <c r="K54" s="33" t="str">
        <f t="shared" si="4"/>
        <v/>
      </c>
      <c r="L54" s="37" t="str">
        <f t="shared" si="5"/>
        <v/>
      </c>
      <c r="M54" s="38" t="str">
        <f t="shared" si="6"/>
        <v/>
      </c>
      <c r="N54" s="39" t="str">
        <f t="shared" si="7"/>
        <v/>
      </c>
      <c r="O54" s="15"/>
      <c r="P54" s="29" t="str">
        <f t="shared" si="8"/>
        <v/>
      </c>
      <c r="Q54" s="98" t="str">
        <f t="shared" si="9"/>
        <v/>
      </c>
      <c r="R54" s="25"/>
      <c r="S54" s="153" t="str">
        <f t="shared" si="10"/>
        <v/>
      </c>
    </row>
    <row r="55" spans="1:19" ht="17" x14ac:dyDescent="0.4">
      <c r="A55" s="5" t="s">
        <v>119</v>
      </c>
      <c r="J55" s="8"/>
      <c r="K55" s="8"/>
      <c r="L55" s="8"/>
      <c r="P55" s="8"/>
      <c r="Q55" s="20"/>
    </row>
    <row r="56" spans="1:19" ht="17" x14ac:dyDescent="0.4">
      <c r="A56" s="4" t="s">
        <v>121</v>
      </c>
      <c r="J56" s="8"/>
      <c r="K56" s="8"/>
      <c r="L56" s="8"/>
      <c r="P56" s="8"/>
      <c r="Q56" s="20"/>
    </row>
    <row r="57" spans="1:19" x14ac:dyDescent="0.4">
      <c r="J57" s="8"/>
      <c r="K57" s="8"/>
      <c r="L57" s="8"/>
      <c r="P57" s="8"/>
      <c r="Q57" s="20"/>
    </row>
    <row r="58" spans="1:19" x14ac:dyDescent="0.4">
      <c r="J58" s="8"/>
      <c r="K58" s="8"/>
      <c r="L58" s="8"/>
      <c r="P58" s="8"/>
      <c r="Q58" s="20"/>
    </row>
    <row r="59" spans="1:19" x14ac:dyDescent="0.4">
      <c r="J59" s="8"/>
      <c r="K59" s="8"/>
      <c r="L59" s="8"/>
      <c r="P59" s="8"/>
      <c r="Q59" s="20"/>
    </row>
    <row r="60" spans="1:19" x14ac:dyDescent="0.4">
      <c r="J60" s="8"/>
      <c r="K60" s="8"/>
      <c r="L60" s="8"/>
      <c r="P60" s="8"/>
      <c r="Q60" s="20"/>
    </row>
    <row r="61" spans="1:19" x14ac:dyDescent="0.4">
      <c r="J61" s="8"/>
      <c r="K61" s="8"/>
      <c r="L61" s="8"/>
      <c r="P61" s="8"/>
      <c r="Q61" s="20"/>
    </row>
    <row r="62" spans="1:19" x14ac:dyDescent="0.4">
      <c r="J62" s="8"/>
      <c r="K62" s="8"/>
      <c r="L62" s="8"/>
      <c r="P62" s="8"/>
      <c r="Q62" s="20"/>
    </row>
    <row r="63" spans="1:19" x14ac:dyDescent="0.4">
      <c r="J63" s="8"/>
      <c r="K63" s="8"/>
      <c r="L63" s="8"/>
      <c r="P63" s="8"/>
      <c r="Q63" s="20"/>
    </row>
    <row r="64" spans="1:19" x14ac:dyDescent="0.4">
      <c r="J64" s="8"/>
      <c r="K64" s="8"/>
      <c r="L64" s="8"/>
      <c r="P64" s="8"/>
      <c r="Q64" s="20"/>
    </row>
    <row r="65" spans="10:17" x14ac:dyDescent="0.4">
      <c r="J65" s="8"/>
      <c r="K65" s="8"/>
      <c r="L65" s="8"/>
      <c r="P65" s="8"/>
      <c r="Q65" s="20"/>
    </row>
    <row r="66" spans="10:17" x14ac:dyDescent="0.4">
      <c r="J66" s="8"/>
      <c r="K66" s="8"/>
      <c r="L66" s="8"/>
      <c r="P66" s="8"/>
      <c r="Q66" s="20"/>
    </row>
    <row r="67" spans="10:17" x14ac:dyDescent="0.4">
      <c r="J67" s="8"/>
      <c r="K67" s="8"/>
      <c r="L67" s="8"/>
      <c r="P67" s="8"/>
      <c r="Q67" s="20"/>
    </row>
    <row r="68" spans="10:17" x14ac:dyDescent="0.4">
      <c r="J68" s="8"/>
      <c r="K68" s="8"/>
      <c r="L68" s="8"/>
      <c r="P68" s="8"/>
      <c r="Q68" s="20"/>
    </row>
    <row r="69" spans="10:17" x14ac:dyDescent="0.4">
      <c r="J69" s="8"/>
      <c r="K69" s="8"/>
      <c r="L69" s="8"/>
      <c r="P69" s="8"/>
      <c r="Q69" s="20"/>
    </row>
    <row r="70" spans="10:17" x14ac:dyDescent="0.4">
      <c r="J70" s="8"/>
      <c r="K70" s="8"/>
      <c r="L70" s="8"/>
      <c r="P70" s="8"/>
      <c r="Q70" s="20"/>
    </row>
    <row r="71" spans="10:17" x14ac:dyDescent="0.4">
      <c r="J71" s="8"/>
      <c r="K71" s="8"/>
      <c r="L71" s="8"/>
      <c r="P71" s="8"/>
      <c r="Q71" s="20"/>
    </row>
    <row r="72" spans="10:17" x14ac:dyDescent="0.4">
      <c r="J72" s="8"/>
      <c r="K72" s="8"/>
      <c r="L72" s="8"/>
      <c r="P72" s="8"/>
      <c r="Q72" s="20"/>
    </row>
    <row r="73" spans="10:17" x14ac:dyDescent="0.4">
      <c r="J73" s="8"/>
      <c r="K73" s="8"/>
      <c r="L73" s="8"/>
      <c r="P73" s="8"/>
      <c r="Q73" s="20"/>
    </row>
    <row r="74" spans="10:17" x14ac:dyDescent="0.4">
      <c r="J74" s="8"/>
      <c r="K74" s="8"/>
      <c r="L74" s="8"/>
      <c r="P74" s="8"/>
      <c r="Q74" s="20"/>
    </row>
    <row r="75" spans="10:17" x14ac:dyDescent="0.4">
      <c r="J75" s="8"/>
      <c r="K75" s="8"/>
      <c r="L75" s="8"/>
      <c r="P75" s="8"/>
      <c r="Q75" s="20"/>
    </row>
    <row r="76" spans="10:17" x14ac:dyDescent="0.4">
      <c r="J76" s="8"/>
      <c r="K76" s="8"/>
      <c r="L76" s="8"/>
      <c r="P76" s="8"/>
      <c r="Q76" s="20"/>
    </row>
    <row r="77" spans="10:17" x14ac:dyDescent="0.4">
      <c r="J77" s="8"/>
      <c r="K77" s="8"/>
      <c r="L77" s="8"/>
      <c r="P77" s="8"/>
      <c r="Q77" s="20"/>
    </row>
    <row r="78" spans="10:17" x14ac:dyDescent="0.4">
      <c r="J78" s="8"/>
      <c r="K78" s="8"/>
      <c r="L78" s="8"/>
      <c r="P78" s="8"/>
      <c r="Q78" s="20"/>
    </row>
    <row r="79" spans="10:17" x14ac:dyDescent="0.4">
      <c r="J79" s="8"/>
      <c r="K79" s="8"/>
      <c r="L79" s="8"/>
      <c r="P79" s="8"/>
      <c r="Q79" s="20"/>
    </row>
    <row r="80" spans="10:17" x14ac:dyDescent="0.4">
      <c r="J80" s="8"/>
      <c r="K80" s="8"/>
      <c r="L80" s="8"/>
      <c r="P80" s="8"/>
      <c r="Q80" s="20"/>
    </row>
    <row r="81" spans="10:17" x14ac:dyDescent="0.4">
      <c r="J81" s="8"/>
      <c r="K81" s="8"/>
      <c r="L81" s="8"/>
      <c r="P81" s="8"/>
      <c r="Q81" s="20"/>
    </row>
    <row r="82" spans="10:17" x14ac:dyDescent="0.4">
      <c r="J82" s="8"/>
      <c r="K82" s="8"/>
      <c r="L82" s="8"/>
      <c r="P82" s="8"/>
      <c r="Q82" s="20"/>
    </row>
    <row r="83" spans="10:17" x14ac:dyDescent="0.4">
      <c r="J83" s="8"/>
      <c r="K83" s="8"/>
      <c r="L83" s="8"/>
      <c r="P83" s="8"/>
      <c r="Q83" s="20"/>
    </row>
    <row r="84" spans="10:17" x14ac:dyDescent="0.4">
      <c r="J84" s="8"/>
      <c r="K84" s="8"/>
      <c r="L84" s="8"/>
      <c r="P84" s="8"/>
      <c r="Q84" s="20"/>
    </row>
    <row r="85" spans="10:17" x14ac:dyDescent="0.4">
      <c r="J85" s="8"/>
      <c r="K85" s="8"/>
      <c r="L85" s="8"/>
      <c r="P85" s="8"/>
      <c r="Q85" s="20"/>
    </row>
    <row r="86" spans="10:17" x14ac:dyDescent="0.4">
      <c r="J86" s="8"/>
      <c r="K86" s="8"/>
      <c r="L86" s="8"/>
      <c r="P86" s="8"/>
      <c r="Q86" s="20"/>
    </row>
    <row r="87" spans="10:17" x14ac:dyDescent="0.4">
      <c r="J87" s="8"/>
      <c r="K87" s="8"/>
      <c r="L87" s="8"/>
      <c r="P87" s="8"/>
      <c r="Q87" s="20"/>
    </row>
    <row r="88" spans="10:17" x14ac:dyDescent="0.4">
      <c r="J88" s="8"/>
      <c r="K88" s="8"/>
      <c r="L88" s="8"/>
      <c r="P88" s="8"/>
      <c r="Q88" s="20"/>
    </row>
    <row r="89" spans="10:17" x14ac:dyDescent="0.4">
      <c r="J89" s="8"/>
      <c r="K89" s="8"/>
      <c r="L89" s="8"/>
      <c r="P89" s="8"/>
      <c r="Q89" s="20"/>
    </row>
    <row r="90" spans="10:17" x14ac:dyDescent="0.4">
      <c r="J90" s="8"/>
      <c r="K90" s="8"/>
      <c r="L90" s="8"/>
      <c r="P90" s="8"/>
      <c r="Q90" s="20"/>
    </row>
    <row r="91" spans="10:17" x14ac:dyDescent="0.4">
      <c r="J91" s="8"/>
      <c r="K91" s="8"/>
      <c r="L91" s="8"/>
      <c r="P91" s="8"/>
      <c r="Q91" s="20"/>
    </row>
    <row r="92" spans="10:17" x14ac:dyDescent="0.4">
      <c r="J92" s="8"/>
      <c r="K92" s="8"/>
      <c r="L92" s="8"/>
      <c r="P92" s="8"/>
      <c r="Q92" s="20"/>
    </row>
    <row r="93" spans="10:17" x14ac:dyDescent="0.4">
      <c r="J93" s="8"/>
      <c r="K93" s="8"/>
      <c r="L93" s="8"/>
      <c r="P93" s="8"/>
      <c r="Q93" s="20"/>
    </row>
    <row r="94" spans="10:17" x14ac:dyDescent="0.4">
      <c r="J94" s="8"/>
      <c r="K94" s="8"/>
      <c r="L94" s="8"/>
      <c r="P94" s="8"/>
      <c r="Q94" s="20"/>
    </row>
    <row r="95" spans="10:17" x14ac:dyDescent="0.4">
      <c r="J95" s="8"/>
      <c r="K95" s="8"/>
      <c r="L95" s="8"/>
      <c r="P95" s="8"/>
      <c r="Q95" s="20"/>
    </row>
    <row r="96" spans="10:17" x14ac:dyDescent="0.4">
      <c r="J96" s="8"/>
      <c r="K96" s="8"/>
      <c r="L96" s="8"/>
      <c r="P96" s="8"/>
      <c r="Q96" s="20"/>
    </row>
    <row r="97" spans="10:17" x14ac:dyDescent="0.4">
      <c r="J97" s="8"/>
      <c r="K97" s="8"/>
      <c r="L97" s="8"/>
      <c r="P97" s="8"/>
      <c r="Q97" s="20"/>
    </row>
    <row r="98" spans="10:17" x14ac:dyDescent="0.4">
      <c r="J98" s="8"/>
      <c r="K98" s="8"/>
      <c r="L98" s="8"/>
      <c r="P98" s="8"/>
      <c r="Q98" s="20"/>
    </row>
    <row r="99" spans="10:17" x14ac:dyDescent="0.4">
      <c r="J99" s="8"/>
      <c r="K99" s="8"/>
      <c r="L99" s="8"/>
      <c r="P99" s="8"/>
      <c r="Q99" s="20"/>
    </row>
    <row r="100" spans="10:17" x14ac:dyDescent="0.4">
      <c r="J100" s="8"/>
      <c r="K100" s="8"/>
      <c r="L100" s="8"/>
      <c r="P100" s="8"/>
      <c r="Q100" s="20"/>
    </row>
    <row r="101" spans="10:17" x14ac:dyDescent="0.4">
      <c r="J101" s="8"/>
      <c r="K101" s="8"/>
      <c r="L101" s="8"/>
      <c r="P101" s="8"/>
      <c r="Q101" s="20"/>
    </row>
    <row r="102" spans="10:17" x14ac:dyDescent="0.4">
      <c r="J102" s="8"/>
      <c r="K102" s="8"/>
      <c r="L102" s="8"/>
      <c r="P102" s="8"/>
      <c r="Q102" s="20"/>
    </row>
    <row r="103" spans="10:17" x14ac:dyDescent="0.4">
      <c r="J103" s="8"/>
      <c r="K103" s="8"/>
      <c r="L103" s="8"/>
      <c r="P103" s="8"/>
      <c r="Q103" s="20"/>
    </row>
    <row r="104" spans="10:17" x14ac:dyDescent="0.4">
      <c r="J104" s="8"/>
      <c r="K104" s="8"/>
      <c r="L104" s="8"/>
      <c r="P104" s="8"/>
      <c r="Q104" s="20"/>
    </row>
    <row r="105" spans="10:17" x14ac:dyDescent="0.4">
      <c r="J105" s="8"/>
      <c r="K105" s="8"/>
      <c r="L105" s="8"/>
      <c r="P105" s="8"/>
      <c r="Q105" s="20"/>
    </row>
    <row r="106" spans="10:17" x14ac:dyDescent="0.4">
      <c r="J106" s="8"/>
      <c r="K106" s="8"/>
      <c r="L106" s="8"/>
      <c r="P106" s="8"/>
      <c r="Q106" s="20"/>
    </row>
    <row r="107" spans="10:17" x14ac:dyDescent="0.4">
      <c r="J107" s="8"/>
      <c r="K107" s="8"/>
      <c r="L107" s="8"/>
      <c r="P107" s="8"/>
      <c r="Q107" s="20"/>
    </row>
    <row r="108" spans="10:17" x14ac:dyDescent="0.4">
      <c r="J108" s="8"/>
      <c r="K108" s="8"/>
      <c r="L108" s="8"/>
      <c r="P108" s="8"/>
      <c r="Q108" s="20"/>
    </row>
    <row r="109" spans="10:17" x14ac:dyDescent="0.4">
      <c r="J109" s="8"/>
      <c r="K109" s="8"/>
      <c r="L109" s="8"/>
      <c r="P109" s="8"/>
      <c r="Q109" s="20"/>
    </row>
    <row r="110" spans="10:17" x14ac:dyDescent="0.4">
      <c r="J110" s="8"/>
      <c r="K110" s="8"/>
      <c r="L110" s="8"/>
      <c r="P110" s="8"/>
      <c r="Q110" s="20"/>
    </row>
    <row r="111" spans="10:17" x14ac:dyDescent="0.4">
      <c r="J111" s="8"/>
      <c r="K111" s="8"/>
      <c r="L111" s="8"/>
      <c r="P111" s="8"/>
      <c r="Q111" s="20"/>
    </row>
    <row r="112" spans="10:17" x14ac:dyDescent="0.4">
      <c r="J112" s="8"/>
      <c r="K112" s="8"/>
      <c r="L112" s="8"/>
      <c r="P112" s="8"/>
      <c r="Q112" s="20"/>
    </row>
    <row r="113" spans="10:17" x14ac:dyDescent="0.4">
      <c r="J113" s="8"/>
      <c r="K113" s="8"/>
      <c r="L113" s="8"/>
      <c r="P113" s="8"/>
      <c r="Q113" s="20"/>
    </row>
    <row r="114" spans="10:17" x14ac:dyDescent="0.4">
      <c r="J114" s="8"/>
      <c r="K114" s="8"/>
      <c r="L114" s="8"/>
      <c r="P114" s="8"/>
      <c r="Q114" s="20"/>
    </row>
    <row r="115" spans="10:17" x14ac:dyDescent="0.4">
      <c r="J115" s="8"/>
      <c r="K115" s="8"/>
      <c r="L115" s="8"/>
      <c r="P115" s="8"/>
      <c r="Q115" s="20"/>
    </row>
    <row r="116" spans="10:17" x14ac:dyDescent="0.4">
      <c r="J116" s="8"/>
      <c r="K116" s="8"/>
      <c r="L116" s="8"/>
      <c r="P116" s="8"/>
      <c r="Q116" s="20"/>
    </row>
    <row r="117" spans="10:17" x14ac:dyDescent="0.4">
      <c r="J117" s="8"/>
      <c r="K117" s="8"/>
      <c r="L117" s="8"/>
      <c r="P117" s="8"/>
      <c r="Q117" s="20"/>
    </row>
    <row r="118" spans="10:17" x14ac:dyDescent="0.4">
      <c r="J118" s="8"/>
      <c r="K118" s="8"/>
      <c r="L118" s="8"/>
      <c r="P118" s="8"/>
      <c r="Q118" s="20"/>
    </row>
    <row r="119" spans="10:17" x14ac:dyDescent="0.4">
      <c r="J119" s="8"/>
      <c r="K119" s="8"/>
      <c r="L119" s="8"/>
      <c r="P119" s="8"/>
      <c r="Q119" s="20"/>
    </row>
    <row r="120" spans="10:17" x14ac:dyDescent="0.4">
      <c r="J120" s="8"/>
      <c r="K120" s="8"/>
      <c r="L120" s="8"/>
      <c r="P120" s="8"/>
      <c r="Q120" s="20"/>
    </row>
    <row r="121" spans="10:17" x14ac:dyDescent="0.4">
      <c r="J121" s="8"/>
      <c r="K121" s="8"/>
      <c r="L121" s="8"/>
      <c r="P121" s="8"/>
      <c r="Q121" s="20"/>
    </row>
    <row r="122" spans="10:17" x14ac:dyDescent="0.4">
      <c r="J122" s="8"/>
      <c r="K122" s="8"/>
      <c r="L122" s="8"/>
      <c r="P122" s="8"/>
      <c r="Q122" s="20"/>
    </row>
    <row r="123" spans="10:17" x14ac:dyDescent="0.4">
      <c r="J123" s="8"/>
      <c r="K123" s="8"/>
      <c r="L123" s="8"/>
      <c r="P123" s="8"/>
      <c r="Q123" s="20"/>
    </row>
    <row r="124" spans="10:17" x14ac:dyDescent="0.4">
      <c r="J124" s="8"/>
      <c r="K124" s="8"/>
      <c r="L124" s="8"/>
      <c r="P124" s="8"/>
      <c r="Q124" s="20"/>
    </row>
    <row r="125" spans="10:17" x14ac:dyDescent="0.4">
      <c r="J125" s="8"/>
      <c r="K125" s="8"/>
      <c r="L125" s="8"/>
      <c r="P125" s="8"/>
      <c r="Q125" s="20"/>
    </row>
    <row r="126" spans="10:17" x14ac:dyDescent="0.4">
      <c r="J126" s="8"/>
      <c r="K126" s="8"/>
      <c r="L126" s="8"/>
      <c r="P126" s="8"/>
      <c r="Q126" s="20"/>
    </row>
    <row r="127" spans="10:17" x14ac:dyDescent="0.4">
      <c r="J127" s="8"/>
      <c r="K127" s="8"/>
      <c r="L127" s="8"/>
      <c r="P127" s="8"/>
      <c r="Q127" s="20"/>
    </row>
    <row r="128" spans="10:17" x14ac:dyDescent="0.4">
      <c r="J128" s="8"/>
      <c r="K128" s="8"/>
      <c r="L128" s="8"/>
      <c r="P128" s="8"/>
      <c r="Q128" s="20"/>
    </row>
    <row r="129" spans="10:17" x14ac:dyDescent="0.4">
      <c r="J129" s="8"/>
      <c r="K129" s="8"/>
      <c r="L129" s="8"/>
      <c r="P129" s="8"/>
      <c r="Q129" s="20"/>
    </row>
    <row r="130" spans="10:17" x14ac:dyDescent="0.4">
      <c r="J130" s="8"/>
      <c r="K130" s="8"/>
      <c r="L130" s="8"/>
      <c r="P130" s="8"/>
      <c r="Q130" s="20"/>
    </row>
    <row r="131" spans="10:17" x14ac:dyDescent="0.4">
      <c r="J131" s="8"/>
      <c r="K131" s="8"/>
      <c r="L131" s="8"/>
      <c r="P131" s="8"/>
      <c r="Q131" s="20"/>
    </row>
    <row r="132" spans="10:17" x14ac:dyDescent="0.4">
      <c r="J132" s="8"/>
      <c r="K132" s="8"/>
      <c r="L132" s="8"/>
      <c r="P132" s="8"/>
      <c r="Q132" s="20"/>
    </row>
    <row r="133" spans="10:17" x14ac:dyDescent="0.4">
      <c r="J133" s="8"/>
      <c r="K133" s="8"/>
      <c r="L133" s="8"/>
      <c r="P133" s="8"/>
      <c r="Q133" s="20"/>
    </row>
    <row r="134" spans="10:17" x14ac:dyDescent="0.4">
      <c r="J134" s="8"/>
      <c r="K134" s="8"/>
      <c r="L134" s="8"/>
      <c r="P134" s="8"/>
      <c r="Q134" s="20"/>
    </row>
    <row r="135" spans="10:17" x14ac:dyDescent="0.4">
      <c r="J135" s="8"/>
      <c r="K135" s="8"/>
      <c r="L135" s="8"/>
      <c r="P135" s="8"/>
      <c r="Q135" s="20"/>
    </row>
    <row r="136" spans="10:17" x14ac:dyDescent="0.4">
      <c r="J136" s="8"/>
      <c r="K136" s="8"/>
      <c r="L136" s="8"/>
      <c r="P136" s="8"/>
      <c r="Q136" s="20"/>
    </row>
    <row r="137" spans="10:17" x14ac:dyDescent="0.4">
      <c r="J137" s="8"/>
      <c r="K137" s="8"/>
      <c r="L137" s="8"/>
      <c r="P137" s="8"/>
      <c r="Q137" s="20"/>
    </row>
    <row r="138" spans="10:17" x14ac:dyDescent="0.4">
      <c r="J138" s="8"/>
      <c r="K138" s="8"/>
      <c r="L138" s="8"/>
      <c r="P138" s="8"/>
      <c r="Q138" s="20"/>
    </row>
    <row r="139" spans="10:17" x14ac:dyDescent="0.4">
      <c r="J139" s="8"/>
      <c r="K139" s="8"/>
      <c r="L139" s="8"/>
      <c r="P139" s="8"/>
      <c r="Q139" s="20"/>
    </row>
    <row r="140" spans="10:17" x14ac:dyDescent="0.4">
      <c r="J140" s="8"/>
      <c r="K140" s="8"/>
      <c r="L140" s="8"/>
      <c r="P140" s="8"/>
      <c r="Q140" s="20"/>
    </row>
    <row r="141" spans="10:17" x14ac:dyDescent="0.4">
      <c r="J141" s="8"/>
      <c r="K141" s="8"/>
      <c r="L141" s="8"/>
      <c r="P141" s="8"/>
      <c r="Q141" s="20"/>
    </row>
    <row r="142" spans="10:17" x14ac:dyDescent="0.4">
      <c r="J142" s="8"/>
      <c r="K142" s="8"/>
      <c r="L142" s="8"/>
      <c r="P142" s="8"/>
      <c r="Q142" s="20"/>
    </row>
    <row r="143" spans="10:17" x14ac:dyDescent="0.4">
      <c r="J143" s="8"/>
      <c r="K143" s="8"/>
      <c r="L143" s="8"/>
      <c r="P143" s="8"/>
      <c r="Q143" s="20"/>
    </row>
    <row r="144" spans="10:17" x14ac:dyDescent="0.4">
      <c r="J144" s="8"/>
      <c r="K144" s="8"/>
      <c r="L144" s="8"/>
      <c r="P144" s="8"/>
      <c r="Q144" s="20"/>
    </row>
    <row r="145" spans="10:17" x14ac:dyDescent="0.4">
      <c r="J145" s="8"/>
      <c r="K145" s="8"/>
      <c r="L145" s="8"/>
      <c r="P145" s="8"/>
      <c r="Q145" s="20"/>
    </row>
    <row r="146" spans="10:17" x14ac:dyDescent="0.4">
      <c r="J146" s="8"/>
      <c r="K146" s="8"/>
      <c r="L146" s="8"/>
      <c r="P146" s="8"/>
      <c r="Q146" s="20"/>
    </row>
    <row r="147" spans="10:17" x14ac:dyDescent="0.4">
      <c r="J147" s="8"/>
      <c r="K147" s="8"/>
      <c r="L147" s="8"/>
      <c r="P147" s="8"/>
      <c r="Q147" s="20"/>
    </row>
    <row r="148" spans="10:17" x14ac:dyDescent="0.4">
      <c r="J148" s="8"/>
      <c r="K148" s="8"/>
      <c r="L148" s="8"/>
      <c r="P148" s="8"/>
      <c r="Q148" s="20"/>
    </row>
    <row r="149" spans="10:17" x14ac:dyDescent="0.4">
      <c r="J149" s="8"/>
      <c r="K149" s="8"/>
      <c r="L149" s="8"/>
      <c r="P149" s="8"/>
      <c r="Q149" s="20"/>
    </row>
    <row r="150" spans="10:17" x14ac:dyDescent="0.4">
      <c r="J150" s="8"/>
      <c r="K150" s="8"/>
      <c r="L150" s="8"/>
      <c r="P150" s="8"/>
      <c r="Q150" s="20"/>
    </row>
    <row r="151" spans="10:17" x14ac:dyDescent="0.4">
      <c r="J151" s="8"/>
      <c r="K151" s="8"/>
      <c r="L151" s="8"/>
      <c r="P151" s="8"/>
      <c r="Q151" s="20"/>
    </row>
    <row r="152" spans="10:17" x14ac:dyDescent="0.4">
      <c r="J152" s="8"/>
      <c r="K152" s="8"/>
      <c r="L152" s="8"/>
      <c r="P152" s="8"/>
      <c r="Q152" s="20"/>
    </row>
    <row r="153" spans="10:17" x14ac:dyDescent="0.4">
      <c r="J153" s="8"/>
      <c r="K153" s="8"/>
      <c r="L153" s="8"/>
      <c r="P153" s="8"/>
      <c r="Q153" s="20"/>
    </row>
    <row r="154" spans="10:17" x14ac:dyDescent="0.4">
      <c r="J154" s="8"/>
      <c r="K154" s="8"/>
      <c r="L154" s="8"/>
      <c r="P154" s="8"/>
      <c r="Q154" s="20"/>
    </row>
    <row r="155" spans="10:17" x14ac:dyDescent="0.4">
      <c r="J155" s="8"/>
      <c r="K155" s="8"/>
      <c r="L155" s="8"/>
      <c r="P155" s="8"/>
      <c r="Q155" s="20"/>
    </row>
    <row r="156" spans="10:17" x14ac:dyDescent="0.4">
      <c r="J156" s="8"/>
      <c r="K156" s="8"/>
      <c r="L156" s="8"/>
      <c r="P156" s="8"/>
      <c r="Q156" s="20"/>
    </row>
    <row r="157" spans="10:17" x14ac:dyDescent="0.4">
      <c r="J157" s="8"/>
      <c r="K157" s="8"/>
      <c r="L157" s="8"/>
      <c r="P157" s="8"/>
      <c r="Q157" s="20"/>
    </row>
    <row r="158" spans="10:17" x14ac:dyDescent="0.4">
      <c r="J158" s="8"/>
      <c r="K158" s="8"/>
      <c r="L158" s="8"/>
      <c r="P158" s="8"/>
      <c r="Q158" s="20"/>
    </row>
    <row r="159" spans="10:17" x14ac:dyDescent="0.4">
      <c r="J159" s="8"/>
      <c r="K159" s="8"/>
      <c r="L159" s="8"/>
      <c r="P159" s="8"/>
      <c r="Q159" s="20"/>
    </row>
    <row r="160" spans="10:17" x14ac:dyDescent="0.4">
      <c r="J160" s="8"/>
      <c r="K160" s="8"/>
      <c r="L160" s="8"/>
      <c r="P160" s="8"/>
      <c r="Q160" s="20"/>
    </row>
    <row r="161" spans="10:17" x14ac:dyDescent="0.4">
      <c r="J161" s="8"/>
      <c r="K161" s="8"/>
      <c r="L161" s="8"/>
      <c r="P161" s="8"/>
      <c r="Q161" s="20"/>
    </row>
    <row r="162" spans="10:17" x14ac:dyDescent="0.4">
      <c r="J162" s="8"/>
      <c r="K162" s="8"/>
      <c r="L162" s="8"/>
      <c r="P162" s="8"/>
      <c r="Q162" s="20"/>
    </row>
    <row r="163" spans="10:17" x14ac:dyDescent="0.4">
      <c r="J163" s="8"/>
      <c r="K163" s="8"/>
      <c r="L163" s="8"/>
      <c r="P163" s="8"/>
      <c r="Q163" s="20"/>
    </row>
    <row r="164" spans="10:17" x14ac:dyDescent="0.4">
      <c r="J164" s="8"/>
      <c r="K164" s="8"/>
      <c r="L164" s="8"/>
      <c r="P164" s="8"/>
      <c r="Q164" s="20"/>
    </row>
    <row r="165" spans="10:17" x14ac:dyDescent="0.4">
      <c r="J165" s="8"/>
      <c r="K165" s="8"/>
      <c r="L165" s="8"/>
      <c r="P165" s="8"/>
      <c r="Q165" s="20"/>
    </row>
    <row r="166" spans="10:17" x14ac:dyDescent="0.4">
      <c r="J166" s="8"/>
      <c r="K166" s="8"/>
      <c r="L166" s="8"/>
      <c r="P166" s="8"/>
      <c r="Q166" s="20"/>
    </row>
    <row r="167" spans="10:17" x14ac:dyDescent="0.4">
      <c r="J167" s="8"/>
      <c r="K167" s="8"/>
      <c r="L167" s="8"/>
      <c r="P167" s="8"/>
      <c r="Q167" s="20"/>
    </row>
    <row r="168" spans="10:17" x14ac:dyDescent="0.4">
      <c r="J168" s="8"/>
      <c r="K168" s="8"/>
      <c r="L168" s="8"/>
      <c r="P168" s="8"/>
      <c r="Q168" s="20"/>
    </row>
    <row r="169" spans="10:17" x14ac:dyDescent="0.4">
      <c r="J169" s="8"/>
      <c r="K169" s="8"/>
      <c r="L169" s="8"/>
      <c r="P169" s="8"/>
      <c r="Q169" s="20"/>
    </row>
    <row r="170" spans="10:17" x14ac:dyDescent="0.4">
      <c r="J170" s="8"/>
      <c r="K170" s="8"/>
      <c r="L170" s="8"/>
      <c r="P170" s="8"/>
      <c r="Q170" s="20"/>
    </row>
    <row r="171" spans="10:17" x14ac:dyDescent="0.4">
      <c r="J171" s="8"/>
      <c r="K171" s="8"/>
      <c r="L171" s="8"/>
      <c r="P171" s="8"/>
      <c r="Q171" s="20"/>
    </row>
    <row r="172" spans="10:17" x14ac:dyDescent="0.4">
      <c r="J172" s="8"/>
      <c r="K172" s="8"/>
      <c r="L172" s="8"/>
      <c r="P172" s="8"/>
      <c r="Q172" s="20"/>
    </row>
    <row r="173" spans="10:17" x14ac:dyDescent="0.4">
      <c r="J173" s="8"/>
      <c r="K173" s="8"/>
      <c r="L173" s="8"/>
      <c r="P173" s="8"/>
      <c r="Q173" s="20"/>
    </row>
    <row r="174" spans="10:17" x14ac:dyDescent="0.4">
      <c r="J174" s="8"/>
      <c r="K174" s="8"/>
      <c r="L174" s="8"/>
      <c r="P174" s="8"/>
      <c r="Q174" s="20"/>
    </row>
    <row r="175" spans="10:17" x14ac:dyDescent="0.4">
      <c r="J175" s="8"/>
      <c r="K175" s="8"/>
      <c r="L175" s="8"/>
      <c r="P175" s="8"/>
      <c r="Q175" s="20"/>
    </row>
    <row r="176" spans="10:17" x14ac:dyDescent="0.4">
      <c r="J176" s="8"/>
      <c r="K176" s="8"/>
      <c r="L176" s="8"/>
      <c r="P176" s="8"/>
      <c r="Q176" s="20"/>
    </row>
    <row r="177" spans="10:17" x14ac:dyDescent="0.4">
      <c r="J177" s="8"/>
      <c r="K177" s="8"/>
      <c r="L177" s="8"/>
      <c r="P177" s="8"/>
      <c r="Q177" s="20"/>
    </row>
    <row r="178" spans="10:17" x14ac:dyDescent="0.4">
      <c r="J178" s="8"/>
      <c r="K178" s="8"/>
      <c r="L178" s="8"/>
      <c r="P178" s="8"/>
      <c r="Q178" s="20"/>
    </row>
    <row r="179" spans="10:17" x14ac:dyDescent="0.4">
      <c r="J179" s="8"/>
      <c r="K179" s="8"/>
      <c r="L179" s="8"/>
      <c r="P179" s="8"/>
      <c r="Q179" s="20"/>
    </row>
    <row r="180" spans="10:17" x14ac:dyDescent="0.4">
      <c r="J180" s="8"/>
      <c r="K180" s="8"/>
      <c r="L180" s="8"/>
      <c r="P180" s="8"/>
      <c r="Q180" s="20"/>
    </row>
    <row r="181" spans="10:17" x14ac:dyDescent="0.4">
      <c r="J181" s="8"/>
      <c r="K181" s="8"/>
      <c r="L181" s="8"/>
      <c r="P181" s="8"/>
      <c r="Q181" s="20"/>
    </row>
    <row r="182" spans="10:17" x14ac:dyDescent="0.4">
      <c r="J182" s="8"/>
      <c r="K182" s="8"/>
      <c r="L182" s="8"/>
      <c r="P182" s="8"/>
      <c r="Q182" s="20"/>
    </row>
    <row r="183" spans="10:17" x14ac:dyDescent="0.4">
      <c r="J183" s="8"/>
      <c r="K183" s="8"/>
      <c r="L183" s="8"/>
      <c r="P183" s="8"/>
      <c r="Q183" s="20"/>
    </row>
    <row r="184" spans="10:17" x14ac:dyDescent="0.4">
      <c r="J184" s="8"/>
      <c r="K184" s="8"/>
      <c r="L184" s="8"/>
      <c r="P184" s="8"/>
      <c r="Q184" s="20"/>
    </row>
    <row r="185" spans="10:17" x14ac:dyDescent="0.4">
      <c r="J185" s="8"/>
      <c r="K185" s="8"/>
      <c r="L185" s="8"/>
      <c r="P185" s="8"/>
      <c r="Q185" s="20"/>
    </row>
    <row r="186" spans="10:17" x14ac:dyDescent="0.4">
      <c r="J186" s="8"/>
      <c r="K186" s="8"/>
      <c r="L186" s="8"/>
      <c r="P186" s="8"/>
      <c r="Q186" s="20"/>
    </row>
    <row r="187" spans="10:17" x14ac:dyDescent="0.4">
      <c r="J187" s="8"/>
      <c r="K187" s="8"/>
      <c r="L187" s="8"/>
      <c r="P187" s="8"/>
      <c r="Q187" s="20"/>
    </row>
    <row r="188" spans="10:17" x14ac:dyDescent="0.4">
      <c r="J188" s="8"/>
      <c r="K188" s="8"/>
      <c r="L188" s="8"/>
      <c r="P188" s="8"/>
      <c r="Q188" s="20"/>
    </row>
    <row r="189" spans="10:17" x14ac:dyDescent="0.4">
      <c r="J189" s="8"/>
      <c r="K189" s="8"/>
      <c r="L189" s="8"/>
      <c r="P189" s="8"/>
      <c r="Q189" s="20"/>
    </row>
    <row r="190" spans="10:17" x14ac:dyDescent="0.4">
      <c r="J190" s="8"/>
      <c r="K190" s="8"/>
      <c r="L190" s="8"/>
      <c r="P190" s="8"/>
      <c r="Q190" s="20"/>
    </row>
    <row r="191" spans="10:17" x14ac:dyDescent="0.4">
      <c r="J191" s="8"/>
      <c r="K191" s="8"/>
      <c r="L191" s="8"/>
      <c r="P191" s="8"/>
      <c r="Q191" s="20"/>
    </row>
    <row r="192" spans="10:17" x14ac:dyDescent="0.4">
      <c r="J192" s="8"/>
      <c r="K192" s="8"/>
      <c r="L192" s="8"/>
      <c r="P192" s="8"/>
      <c r="Q192" s="20"/>
    </row>
    <row r="193" spans="10:17" x14ac:dyDescent="0.4">
      <c r="J193" s="8"/>
      <c r="K193" s="8"/>
      <c r="L193" s="8"/>
      <c r="P193" s="8"/>
      <c r="Q193" s="20"/>
    </row>
    <row r="194" spans="10:17" x14ac:dyDescent="0.4">
      <c r="J194" s="8"/>
      <c r="K194" s="8"/>
      <c r="L194" s="8"/>
      <c r="P194" s="8"/>
      <c r="Q194" s="20"/>
    </row>
    <row r="195" spans="10:17" x14ac:dyDescent="0.4">
      <c r="J195" s="8"/>
      <c r="K195" s="8"/>
      <c r="L195" s="8"/>
      <c r="P195" s="8"/>
      <c r="Q195" s="20"/>
    </row>
    <row r="196" spans="10:17" x14ac:dyDescent="0.4">
      <c r="J196" s="8"/>
      <c r="K196" s="8"/>
      <c r="L196" s="8"/>
      <c r="P196" s="8"/>
      <c r="Q196" s="20"/>
    </row>
    <row r="197" spans="10:17" x14ac:dyDescent="0.4">
      <c r="J197" s="8"/>
      <c r="K197" s="8"/>
      <c r="L197" s="8"/>
      <c r="P197" s="8"/>
      <c r="Q197" s="20"/>
    </row>
    <row r="198" spans="10:17" x14ac:dyDescent="0.4">
      <c r="J198" s="8"/>
      <c r="K198" s="8"/>
      <c r="L198" s="8"/>
      <c r="P198" s="8"/>
      <c r="Q198" s="20"/>
    </row>
    <row r="199" spans="10:17" x14ac:dyDescent="0.4">
      <c r="J199" s="8"/>
      <c r="K199" s="8"/>
      <c r="L199" s="8"/>
      <c r="P199" s="8"/>
      <c r="Q199" s="20"/>
    </row>
    <row r="200" spans="10:17" x14ac:dyDescent="0.4">
      <c r="J200" s="8"/>
      <c r="K200" s="8"/>
      <c r="L200" s="8"/>
      <c r="P200" s="8"/>
      <c r="Q200" s="20"/>
    </row>
    <row r="201" spans="10:17" x14ac:dyDescent="0.4">
      <c r="J201" s="8"/>
      <c r="K201" s="8"/>
      <c r="L201" s="8"/>
      <c r="P201" s="8"/>
      <c r="Q201" s="20"/>
    </row>
    <row r="202" spans="10:17" x14ac:dyDescent="0.4">
      <c r="J202" s="8"/>
      <c r="K202" s="8"/>
      <c r="L202" s="8"/>
      <c r="P202" s="8"/>
      <c r="Q202" s="20"/>
    </row>
    <row r="203" spans="10:17" x14ac:dyDescent="0.4">
      <c r="J203" s="8"/>
      <c r="K203" s="8"/>
      <c r="L203" s="8"/>
      <c r="P203" s="8"/>
      <c r="Q203" s="20"/>
    </row>
    <row r="204" spans="10:17" x14ac:dyDescent="0.4">
      <c r="J204" s="8"/>
      <c r="K204" s="8"/>
      <c r="L204" s="8"/>
      <c r="P204" s="8"/>
      <c r="Q204" s="20"/>
    </row>
    <row r="205" spans="10:17" x14ac:dyDescent="0.4">
      <c r="J205" s="8"/>
      <c r="K205" s="8"/>
      <c r="L205" s="8"/>
      <c r="P205" s="8"/>
      <c r="Q205" s="20"/>
    </row>
    <row r="206" spans="10:17" x14ac:dyDescent="0.4">
      <c r="J206" s="8"/>
      <c r="K206" s="8"/>
      <c r="L206" s="8"/>
      <c r="P206" s="8"/>
      <c r="Q206" s="20"/>
    </row>
    <row r="207" spans="10:17" x14ac:dyDescent="0.4">
      <c r="J207" s="8"/>
      <c r="K207" s="8"/>
      <c r="L207" s="8"/>
      <c r="P207" s="8"/>
      <c r="Q207" s="20"/>
    </row>
    <row r="208" spans="10:17" x14ac:dyDescent="0.4">
      <c r="J208" s="8"/>
      <c r="K208" s="8"/>
      <c r="L208" s="8"/>
      <c r="P208" s="8"/>
      <c r="Q208" s="20"/>
    </row>
    <row r="209" spans="10:17" x14ac:dyDescent="0.4">
      <c r="J209" s="8"/>
      <c r="K209" s="8"/>
      <c r="L209" s="8"/>
      <c r="P209" s="8"/>
      <c r="Q209" s="20"/>
    </row>
    <row r="210" spans="10:17" x14ac:dyDescent="0.4">
      <c r="J210" s="8"/>
      <c r="K210" s="8"/>
      <c r="L210" s="8"/>
      <c r="P210" s="8"/>
      <c r="Q210" s="20"/>
    </row>
    <row r="211" spans="10:17" x14ac:dyDescent="0.4">
      <c r="J211" s="8"/>
      <c r="K211" s="8"/>
      <c r="L211" s="8"/>
      <c r="P211" s="8"/>
      <c r="Q211" s="20"/>
    </row>
    <row r="212" spans="10:17" x14ac:dyDescent="0.4">
      <c r="J212" s="8"/>
      <c r="K212" s="8"/>
      <c r="L212" s="8"/>
      <c r="P212" s="8"/>
      <c r="Q212" s="20"/>
    </row>
    <row r="213" spans="10:17" x14ac:dyDescent="0.4">
      <c r="J213" s="8"/>
      <c r="K213" s="8"/>
      <c r="L213" s="8"/>
      <c r="P213" s="8"/>
      <c r="Q213" s="20"/>
    </row>
    <row r="214" spans="10:17" x14ac:dyDescent="0.4">
      <c r="J214" s="8"/>
      <c r="K214" s="8"/>
      <c r="L214" s="8"/>
      <c r="P214" s="8"/>
      <c r="Q214" s="20"/>
    </row>
    <row r="215" spans="10:17" x14ac:dyDescent="0.4">
      <c r="J215" s="8"/>
      <c r="K215" s="8"/>
      <c r="L215" s="8"/>
      <c r="P215" s="8"/>
      <c r="Q215" s="20"/>
    </row>
    <row r="216" spans="10:17" x14ac:dyDescent="0.4">
      <c r="J216" s="8"/>
      <c r="K216" s="8"/>
      <c r="L216" s="8"/>
      <c r="P216" s="8"/>
      <c r="Q216" s="20"/>
    </row>
    <row r="217" spans="10:17" x14ac:dyDescent="0.4">
      <c r="J217" s="8"/>
      <c r="K217" s="8"/>
      <c r="L217" s="8"/>
      <c r="P217" s="8"/>
      <c r="Q217" s="20"/>
    </row>
    <row r="218" spans="10:17" x14ac:dyDescent="0.4">
      <c r="J218" s="8"/>
      <c r="K218" s="8"/>
      <c r="L218" s="8"/>
      <c r="P218" s="8"/>
      <c r="Q218" s="20"/>
    </row>
    <row r="219" spans="10:17" x14ac:dyDescent="0.4">
      <c r="J219" s="8"/>
      <c r="K219" s="8"/>
      <c r="L219" s="8"/>
      <c r="P219" s="8"/>
      <c r="Q219" s="20"/>
    </row>
    <row r="220" spans="10:17" x14ac:dyDescent="0.4">
      <c r="J220" s="8"/>
      <c r="K220" s="8"/>
      <c r="L220" s="8"/>
      <c r="P220" s="8"/>
      <c r="Q220" s="20"/>
    </row>
    <row r="221" spans="10:17" x14ac:dyDescent="0.4">
      <c r="J221" s="8"/>
      <c r="K221" s="8"/>
      <c r="L221" s="8"/>
      <c r="P221" s="8"/>
      <c r="Q221" s="20"/>
    </row>
    <row r="222" spans="10:17" x14ac:dyDescent="0.4">
      <c r="J222" s="8"/>
      <c r="K222" s="8"/>
      <c r="L222" s="8"/>
      <c r="P222" s="8"/>
      <c r="Q222" s="20"/>
    </row>
    <row r="223" spans="10:17" x14ac:dyDescent="0.4">
      <c r="J223" s="8"/>
      <c r="K223" s="8"/>
      <c r="L223" s="8"/>
      <c r="P223" s="8"/>
      <c r="Q223" s="20"/>
    </row>
    <row r="224" spans="10:17" x14ac:dyDescent="0.4">
      <c r="J224" s="8"/>
      <c r="K224" s="8"/>
      <c r="L224" s="8"/>
      <c r="P224" s="8"/>
      <c r="Q224" s="20"/>
    </row>
    <row r="225" spans="10:17" x14ac:dyDescent="0.4">
      <c r="J225" s="8"/>
      <c r="K225" s="8"/>
      <c r="L225" s="8"/>
      <c r="P225" s="8"/>
      <c r="Q225" s="20"/>
    </row>
    <row r="226" spans="10:17" x14ac:dyDescent="0.4">
      <c r="J226" s="8"/>
      <c r="K226" s="8"/>
      <c r="L226" s="8"/>
      <c r="P226" s="8"/>
      <c r="Q226" s="20"/>
    </row>
    <row r="227" spans="10:17" x14ac:dyDescent="0.4">
      <c r="J227" s="8"/>
      <c r="K227" s="8"/>
      <c r="L227" s="8"/>
      <c r="P227" s="8"/>
      <c r="Q227" s="20"/>
    </row>
    <row r="228" spans="10:17" x14ac:dyDescent="0.4">
      <c r="J228" s="8"/>
      <c r="K228" s="8"/>
      <c r="L228" s="8"/>
      <c r="P228" s="8"/>
      <c r="Q228" s="20"/>
    </row>
    <row r="229" spans="10:17" x14ac:dyDescent="0.4">
      <c r="J229" s="8"/>
      <c r="K229" s="8"/>
      <c r="L229" s="8"/>
      <c r="P229" s="8"/>
      <c r="Q229" s="20"/>
    </row>
    <row r="230" spans="10:17" x14ac:dyDescent="0.4">
      <c r="J230" s="8"/>
      <c r="K230" s="8"/>
      <c r="L230" s="8"/>
      <c r="P230" s="8"/>
      <c r="Q230" s="20"/>
    </row>
    <row r="231" spans="10:17" x14ac:dyDescent="0.4">
      <c r="J231" s="8"/>
      <c r="K231" s="8"/>
      <c r="L231" s="8"/>
      <c r="P231" s="8"/>
      <c r="Q231" s="20"/>
    </row>
    <row r="232" spans="10:17" x14ac:dyDescent="0.4">
      <c r="J232" s="8"/>
      <c r="K232" s="8"/>
      <c r="L232" s="8"/>
      <c r="P232" s="8"/>
      <c r="Q232" s="20"/>
    </row>
    <row r="233" spans="10:17" x14ac:dyDescent="0.4">
      <c r="J233" s="8"/>
      <c r="K233" s="8"/>
      <c r="L233" s="8"/>
      <c r="P233" s="8"/>
      <c r="Q233" s="20"/>
    </row>
    <row r="234" spans="10:17" x14ac:dyDescent="0.4">
      <c r="J234" s="8"/>
      <c r="K234" s="8"/>
      <c r="L234" s="8"/>
      <c r="P234" s="8"/>
      <c r="Q234" s="20"/>
    </row>
    <row r="235" spans="10:17" x14ac:dyDescent="0.4">
      <c r="J235" s="8"/>
      <c r="K235" s="8"/>
      <c r="L235" s="8"/>
      <c r="P235" s="8"/>
      <c r="Q235" s="20"/>
    </row>
    <row r="236" spans="10:17" x14ac:dyDescent="0.4">
      <c r="J236" s="8"/>
      <c r="K236" s="8"/>
      <c r="L236" s="8"/>
      <c r="P236" s="8"/>
      <c r="Q236" s="20"/>
    </row>
    <row r="237" spans="10:17" x14ac:dyDescent="0.4">
      <c r="J237" s="8"/>
      <c r="K237" s="8"/>
      <c r="L237" s="8"/>
      <c r="P237" s="8"/>
      <c r="Q237" s="20"/>
    </row>
    <row r="238" spans="10:17" x14ac:dyDescent="0.4">
      <c r="J238" s="8"/>
      <c r="K238" s="8"/>
      <c r="L238" s="8"/>
      <c r="P238" s="8"/>
      <c r="Q238" s="20"/>
    </row>
    <row r="239" spans="10:17" x14ac:dyDescent="0.4">
      <c r="J239" s="8"/>
      <c r="K239" s="8"/>
      <c r="L239" s="8"/>
      <c r="P239" s="8"/>
      <c r="Q239" s="20"/>
    </row>
    <row r="240" spans="10:17" x14ac:dyDescent="0.4">
      <c r="J240" s="8"/>
      <c r="K240" s="8"/>
      <c r="L240" s="8"/>
      <c r="P240" s="8"/>
      <c r="Q240" s="20"/>
    </row>
    <row r="241" spans="10:17" x14ac:dyDescent="0.4">
      <c r="J241" s="8"/>
      <c r="K241" s="8"/>
      <c r="L241" s="8"/>
      <c r="P241" s="8"/>
      <c r="Q241" s="20"/>
    </row>
    <row r="242" spans="10:17" x14ac:dyDescent="0.4">
      <c r="J242" s="8"/>
      <c r="K242" s="8"/>
      <c r="L242" s="8"/>
      <c r="P242" s="8"/>
      <c r="Q242" s="20"/>
    </row>
    <row r="243" spans="10:17" x14ac:dyDescent="0.4">
      <c r="J243" s="8"/>
      <c r="K243" s="8"/>
      <c r="L243" s="8"/>
      <c r="P243" s="8"/>
      <c r="Q243" s="20"/>
    </row>
    <row r="244" spans="10:17" x14ac:dyDescent="0.4">
      <c r="J244" s="8"/>
      <c r="K244" s="8"/>
      <c r="L244" s="8"/>
      <c r="P244" s="8"/>
      <c r="Q244" s="20"/>
    </row>
    <row r="245" spans="10:17" x14ac:dyDescent="0.4">
      <c r="J245" s="8"/>
      <c r="K245" s="8"/>
      <c r="L245" s="8"/>
      <c r="P245" s="8"/>
      <c r="Q245" s="20"/>
    </row>
    <row r="246" spans="10:17" x14ac:dyDescent="0.4">
      <c r="J246" s="8"/>
      <c r="K246" s="8"/>
      <c r="L246" s="8"/>
      <c r="P246" s="8"/>
      <c r="Q246" s="20"/>
    </row>
    <row r="247" spans="10:17" x14ac:dyDescent="0.4">
      <c r="J247" s="8"/>
      <c r="K247" s="8"/>
      <c r="L247" s="8"/>
      <c r="P247" s="8"/>
      <c r="Q247" s="20"/>
    </row>
    <row r="248" spans="10:17" x14ac:dyDescent="0.4">
      <c r="J248" s="8"/>
      <c r="K248" s="8"/>
      <c r="L248" s="8"/>
      <c r="P248" s="8"/>
      <c r="Q248" s="20"/>
    </row>
    <row r="249" spans="10:17" x14ac:dyDescent="0.4">
      <c r="J249" s="8"/>
      <c r="K249" s="8"/>
      <c r="L249" s="8"/>
      <c r="P249" s="8"/>
      <c r="Q249" s="20"/>
    </row>
    <row r="250" spans="10:17" x14ac:dyDescent="0.4">
      <c r="J250" s="8"/>
      <c r="K250" s="8"/>
      <c r="L250" s="8"/>
      <c r="P250" s="8"/>
      <c r="Q250" s="20"/>
    </row>
    <row r="251" spans="10:17" x14ac:dyDescent="0.4">
      <c r="J251" s="8"/>
      <c r="K251" s="8"/>
      <c r="L251" s="8"/>
      <c r="P251" s="8"/>
      <c r="Q251" s="20"/>
    </row>
    <row r="252" spans="10:17" x14ac:dyDescent="0.4">
      <c r="J252" s="8"/>
      <c r="K252" s="8"/>
      <c r="L252" s="8"/>
      <c r="P252" s="8"/>
      <c r="Q252" s="20"/>
    </row>
    <row r="253" spans="10:17" x14ac:dyDescent="0.4">
      <c r="J253" s="8"/>
      <c r="K253" s="8"/>
      <c r="L253" s="8"/>
      <c r="P253" s="8"/>
      <c r="Q253" s="20"/>
    </row>
    <row r="254" spans="10:17" x14ac:dyDescent="0.4">
      <c r="J254" s="8"/>
      <c r="K254" s="8"/>
      <c r="L254" s="8"/>
      <c r="P254" s="8"/>
      <c r="Q254" s="20"/>
    </row>
    <row r="255" spans="10:17" x14ac:dyDescent="0.4">
      <c r="J255" s="8"/>
      <c r="K255" s="8"/>
      <c r="L255" s="8"/>
      <c r="P255" s="8"/>
      <c r="Q255" s="20"/>
    </row>
    <row r="256" spans="10:17" x14ac:dyDescent="0.4">
      <c r="J256" s="8"/>
      <c r="K256" s="8"/>
      <c r="L256" s="8"/>
      <c r="P256" s="8"/>
      <c r="Q256" s="20"/>
    </row>
    <row r="257" spans="10:17" x14ac:dyDescent="0.4">
      <c r="J257" s="8"/>
      <c r="K257" s="8"/>
      <c r="L257" s="8"/>
      <c r="P257" s="8"/>
      <c r="Q257" s="20"/>
    </row>
  </sheetData>
  <sheetProtection algorithmName="SHA-512" hashValue="23+XwiRV1aCw0PmxcMGi9tkN8TFLB12XlfekP/k/1IN01HnO2s832f4MKfY8a7yCR3LgW2mM4FhEPemL+ezNHg==" saltValue="oU4vGBB6KUcEsYkSvg8Crw==" spinCount="100000" sheet="1" selectLockedCells="1"/>
  <mergeCells count="5">
    <mergeCell ref="A1:S1"/>
    <mergeCell ref="A2:S2"/>
    <mergeCell ref="L3:N3"/>
    <mergeCell ref="J3:K3"/>
    <mergeCell ref="O3:P3"/>
  </mergeCells>
  <phoneticPr fontId="1" type="noConversion"/>
  <dataValidations count="14">
    <dataValidation type="list" allowBlank="1" showInputMessage="1" showErrorMessage="1" sqref="P55:P1048576 L55:N1048576">
      <formula1>"V, "</formula1>
    </dataValidation>
    <dataValidation type="decimal" allowBlank="1" showInputMessage="1" showErrorMessage="1" sqref="O55:O1048576">
      <formula1>10</formula1>
      <formula2>150</formula2>
    </dataValidation>
    <dataValidation type="decimal" allowBlank="1" showInputMessage="1" showErrorMessage="1" errorTitle="體重範圍值" error="體重輸入數值為10~150公斤範圍內" promptTitle="填寫體重" prompt="欲報名推手者請務必填上體重，以判別推手級別" sqref="O5:O54">
      <formula1>10</formula1>
      <formula2>150</formula2>
    </dataValidation>
    <dataValidation type="list" allowBlank="1" showInputMessage="1" showErrorMessage="1" sqref="G55:I1048576">
      <formula1>"傳統版十三勢太極拳,三十七式太極拳"</formula1>
    </dataValidation>
    <dataValidation type="list" allowBlank="1" showInputMessage="1" showErrorMessage="1" promptTitle="器械報名項目" prompt="欲報名四項全能者，請直接勾選四項全能欄位" sqref="H5:H54">
      <formula1>"鄭子五十四式太極劍,三十二式太極刀,十三勢太極棒"</formula1>
    </dataValidation>
    <dataValidation type="list" allowBlank="1" showInputMessage="1" showErrorMessage="1" promptTitle="四項全能包含" prompt="37式太極拳、13勢太極棒、32式太極刀、54式太極劍" sqref="I5:I54">
      <formula1>"V,"</formula1>
    </dataValidation>
    <dataValidation type="list" allowBlank="1" showInputMessage="1" showErrorMessage="1" promptTitle="拳架報名項目" prompt="欲報名四項全能者，請直接勾選四項全能欄位" sqref="G5:G54">
      <formula1>"傳統版十三勢太極拳,三十七式太極拳"</formula1>
    </dataValidation>
    <dataValidation showInputMessage="1" showErrorMessage="1" errorTitle="性別" error="請填寫性別" sqref="D5:D1048576"/>
    <dataValidation type="list" showInputMessage="1" showErrorMessage="1" errorTitle="是否為會員" error="請填寫是否為會員" sqref="E55:E1048576">
      <formula1>"會員,非會員"</formula1>
    </dataValidation>
    <dataValidation type="list" showInputMessage="1" showErrorMessage="1" errorTitle="便當" error="請填寫資料，以便訂購便當事宜_x000a_" sqref="F5:F1048576">
      <formula1>"葷,素"</formula1>
    </dataValidation>
    <dataValidation type="textLength" allowBlank="1" showInputMessage="1" showErrorMessage="1" errorTitle="姓名輸入" error="請輸入完整姓名，勿空白" sqref="A57:A1048576">
      <formula1>2</formula1>
      <formula2>5</formula2>
    </dataValidation>
    <dataValidation type="list" allowBlank="1" showInputMessage="1" showErrorMessage="1" sqref="R5:R1048576">
      <formula1>"個人,單位"</formula1>
    </dataValidation>
    <dataValidation type="list" allowBlank="1" showInputMessage="1" showErrorMessage="1" promptTitle="點選人員名稱" prompt="以下拉式選單點選報名人員，若無人員資料請於報名基本資料表填寫" sqref="A5:A54">
      <formula1>參與人員</formula1>
    </dataValidation>
    <dataValidation allowBlank="1" showInputMessage="1" showErrorMessage="1" errorTitle="生日輸入格式" error="請輸入民國年/月/日_x000a_例如：民國34年5月7日，請填寫34/5/7" promptTitle="生日" prompt="請輸入生日，以判斷報名組別" sqref="B5:B54"/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4"/>
  <sheetViews>
    <sheetView zoomScaleNormal="100" workbookViewId="0">
      <selection activeCell="B4" sqref="B4"/>
    </sheetView>
  </sheetViews>
  <sheetFormatPr defaultColWidth="9" defaultRowHeight="17" x14ac:dyDescent="0.4"/>
  <cols>
    <col min="1" max="1" width="22.7265625" style="4" bestFit="1" customWidth="1"/>
    <col min="2" max="2" width="19.90625" style="5" customWidth="1"/>
    <col min="3" max="3" width="21.26953125" style="6" customWidth="1"/>
    <col min="4" max="5" width="9" style="5"/>
    <col min="6" max="6" width="10.6328125" style="176" bestFit="1" customWidth="1"/>
    <col min="7" max="7" width="9" style="5" hidden="1" customWidth="1"/>
    <col min="8" max="8" width="13.36328125" style="19" customWidth="1"/>
    <col min="9" max="9" width="13.36328125" style="20" customWidth="1"/>
    <col min="10" max="10" width="49.7265625" style="9" customWidth="1"/>
    <col min="11" max="11" width="9" style="5"/>
    <col min="13" max="13" width="9" style="154" customWidth="1"/>
    <col min="14" max="16384" width="9" style="5"/>
  </cols>
  <sheetData>
    <row r="1" spans="1:15" ht="27.5" x14ac:dyDescent="0.4">
      <c r="A1" s="232" t="s">
        <v>118</v>
      </c>
      <c r="B1" s="232"/>
      <c r="C1" s="232"/>
      <c r="D1" s="232"/>
      <c r="E1" s="232"/>
      <c r="F1" s="232"/>
      <c r="G1" s="232"/>
      <c r="H1" s="232"/>
      <c r="I1" s="232"/>
      <c r="J1" s="232"/>
    </row>
    <row r="2" spans="1:15" ht="28" thickBot="1" x14ac:dyDescent="0.45">
      <c r="A2" s="233" t="s">
        <v>117</v>
      </c>
      <c r="B2" s="233"/>
      <c r="C2" s="233"/>
      <c r="D2" s="233"/>
      <c r="E2" s="233"/>
      <c r="F2" s="233"/>
      <c r="G2" s="233"/>
      <c r="H2" s="233"/>
      <c r="I2" s="233"/>
      <c r="J2" s="233"/>
    </row>
    <row r="3" spans="1:15" s="4" customFormat="1" ht="54.5" thickBot="1" x14ac:dyDescent="0.45">
      <c r="A3" s="59" t="s">
        <v>50</v>
      </c>
      <c r="B3" s="58" t="s">
        <v>19</v>
      </c>
      <c r="C3" s="60" t="s">
        <v>57</v>
      </c>
      <c r="D3" s="61" t="s">
        <v>20</v>
      </c>
      <c r="E3" s="122" t="s">
        <v>56</v>
      </c>
      <c r="F3" s="123" t="s">
        <v>49</v>
      </c>
      <c r="G3" s="62" t="s">
        <v>21</v>
      </c>
      <c r="H3" s="90" t="s">
        <v>136</v>
      </c>
      <c r="I3" s="234" t="s">
        <v>79</v>
      </c>
      <c r="J3" s="235"/>
      <c r="M3" s="155"/>
    </row>
    <row r="4" spans="1:15" ht="20.5" customHeight="1" x14ac:dyDescent="0.4">
      <c r="A4" s="100" t="s">
        <v>97</v>
      </c>
      <c r="B4" s="17"/>
      <c r="C4" s="128" t="str">
        <f>IF(ISBLANK(B4),"",VLOOKUP(B4,報名基本資料填寫!$B$12:$D$91,3,0))</f>
        <v/>
      </c>
      <c r="D4" s="132" t="str">
        <f>IF(ISBLANK(B4),"",VLOOKUP(B4,報名基本資料填寫!$B$12:$E$91,4,0))</f>
        <v/>
      </c>
      <c r="E4" s="191" t="str">
        <f>IF(ISBLANK(B4),"",VLOOKUP(B4,報名基本資料填寫!$B$12:$G$91,5,0))</f>
        <v/>
      </c>
      <c r="F4" s="135"/>
      <c r="G4" s="44" t="str">
        <f>IF(C4="","",IF(C4&lt;=DATE(1963,7,22),"社會B組","社會A組"))</f>
        <v/>
      </c>
      <c r="H4" s="140">
        <f>N4+N16</f>
        <v>0</v>
      </c>
      <c r="I4" s="211" t="str">
        <f>IF(AND(ISTEXT(B4),ISTEXT(F4)),"",IF(AND(ISTEXT(B4),ISBLANK(F4)),"請點選組別",""))</f>
        <v/>
      </c>
      <c r="J4" s="212" t="str">
        <f>IF(AND(ISTEXT(B4),COUNTBLANK($B$4:$B$15)&gt;6,M4="OK"),"人數不足，最少需報名6位喔",IF(AND(ISTEXT(B4),M4="WRONG"),"團體組別必須一致喔!!",IF(AND(ISTEXT(B4),M4="OK"),"感謝您的參與，我們7/22見喔!!","")))</f>
        <v/>
      </c>
      <c r="M4" s="96" t="str">
        <f>IF(AND(ISTEXT(F4),COUNTIF(F4:F15,F4)=COUNTA(F4:F15)),"OK",IF(ISBLANK(F4),"","WRONG"))</f>
        <v/>
      </c>
      <c r="N4" s="96">
        <f>IF(ISBLANK(B4),0,IF(OR(E4="非會員",E5="非會員",E6="非會員",E7="非會員",E8="非會員",E9="非會員",E10="非會員",E11="非會員",E12="非會員",E13="非會員",E14="非會員",E15="非會員"),2000,1500))</f>
        <v>0</v>
      </c>
      <c r="O4" s="219">
        <f>COUNTIF($B$4:B4,B4)</f>
        <v>0</v>
      </c>
    </row>
    <row r="5" spans="1:15" ht="20.5" customHeight="1" x14ac:dyDescent="0.4">
      <c r="A5" s="106" t="s">
        <v>98</v>
      </c>
      <c r="B5" s="17"/>
      <c r="C5" s="128" t="str">
        <f>IF(ISBLANK(B5),"",VLOOKUP(B5,報名基本資料填寫!$B$12:$D$91,3,0))</f>
        <v/>
      </c>
      <c r="D5" s="132" t="str">
        <f>IF(ISBLANK(B5),"",VLOOKUP(B5,報名基本資料填寫!$B$12:$E$91,4,0))</f>
        <v/>
      </c>
      <c r="E5" s="192" t="str">
        <f>IF(ISBLANK(B5),"",VLOOKUP(B5,報名基本資料填寫!$B$12:$G$91,5,0))</f>
        <v/>
      </c>
      <c r="F5" s="136"/>
      <c r="G5" s="44" t="str">
        <f t="shared" ref="G5:G27" si="0">IF(C5="","",IF(C5&lt;=DATE(1963,7,22),"社會B組","社會A組"))</f>
        <v/>
      </c>
      <c r="H5" s="91"/>
      <c r="I5" s="213" t="str">
        <f t="shared" ref="I5:I27" si="1">IF(AND(ISTEXT(B5),ISTEXT(F5)),"",IF(AND(ISTEXT(B5),ISBLANK(F5)),"請點選組別",""))</f>
        <v/>
      </c>
      <c r="J5" s="214" t="str">
        <f>IF(OR(E4="非會員",E5="非會員",E6="非會員",E7="非會員",E8="非會員",E9="非會員",E10="非會員",E11="非會員",E12="非會員",E13="非會員",E14="非會員",E15="非會員"),"若團體報名成員有非會員者，則以非會員費計算","")</f>
        <v/>
      </c>
      <c r="M5" s="96"/>
      <c r="N5" s="96"/>
      <c r="O5" s="219">
        <f>COUNTIF($B$4:B5,B5)</f>
        <v>0</v>
      </c>
    </row>
    <row r="6" spans="1:15" ht="20.5" customHeight="1" x14ac:dyDescent="0.4">
      <c r="A6" s="106" t="s">
        <v>98</v>
      </c>
      <c r="B6" s="17"/>
      <c r="C6" s="128" t="str">
        <f>IF(ISBLANK(B6),"",VLOOKUP(B6,報名基本資料填寫!$B$12:$D$91,3,0))</f>
        <v/>
      </c>
      <c r="D6" s="132" t="str">
        <f>IF(ISBLANK(B6),"",VLOOKUP(B6,報名基本資料填寫!$B$12:$E$91,4,0))</f>
        <v/>
      </c>
      <c r="E6" s="192" t="str">
        <f>IF(ISBLANK(B6),"",VLOOKUP(B6,報名基本資料填寫!$B$12:$G$91,5,0))</f>
        <v/>
      </c>
      <c r="F6" s="136"/>
      <c r="G6" s="44" t="str">
        <f t="shared" si="0"/>
        <v/>
      </c>
      <c r="H6" s="91"/>
      <c r="I6" s="213" t="str">
        <f t="shared" si="1"/>
        <v/>
      </c>
      <c r="J6" s="214" t="str">
        <f>IF(SUM(O4:O15)&gt;COUNTA(B4:B15),"報名人員重覆","")</f>
        <v/>
      </c>
      <c r="M6" s="96"/>
      <c r="N6" s="96"/>
      <c r="O6" s="219">
        <f>COUNTIF($B$4:B6,B6)</f>
        <v>0</v>
      </c>
    </row>
    <row r="7" spans="1:15" ht="20.5" customHeight="1" x14ac:dyDescent="0.4">
      <c r="A7" s="106" t="s">
        <v>98</v>
      </c>
      <c r="B7" s="17"/>
      <c r="C7" s="128" t="str">
        <f>IF(ISBLANK(B7),"",VLOOKUP(B7,報名基本資料填寫!$B$12:$D$91,3,0))</f>
        <v/>
      </c>
      <c r="D7" s="132" t="str">
        <f>IF(ISBLANK(B7),"",VLOOKUP(B7,報名基本資料填寫!$B$12:$E$91,4,0))</f>
        <v/>
      </c>
      <c r="E7" s="192" t="str">
        <f>IF(ISBLANK(B7),"",VLOOKUP(B7,報名基本資料填寫!$B$12:$G$91,5,0))</f>
        <v/>
      </c>
      <c r="F7" s="136"/>
      <c r="G7" s="44" t="str">
        <f t="shared" si="0"/>
        <v/>
      </c>
      <c r="H7" s="91"/>
      <c r="I7" s="213" t="str">
        <f t="shared" si="1"/>
        <v/>
      </c>
      <c r="J7" s="214"/>
      <c r="M7" s="96"/>
      <c r="N7" s="96"/>
      <c r="O7" s="219">
        <f>COUNTIF($B$4:B7,B7)</f>
        <v>0</v>
      </c>
    </row>
    <row r="8" spans="1:15" ht="20.5" customHeight="1" x14ac:dyDescent="0.4">
      <c r="A8" s="106" t="s">
        <v>98</v>
      </c>
      <c r="B8" s="17"/>
      <c r="C8" s="128" t="str">
        <f>IF(ISBLANK(B8),"",VLOOKUP(B8,報名基本資料填寫!$B$12:$D$91,3,0))</f>
        <v/>
      </c>
      <c r="D8" s="132" t="str">
        <f>IF(ISBLANK(B8),"",VLOOKUP(B8,報名基本資料填寫!$B$12:$E$91,4,0))</f>
        <v/>
      </c>
      <c r="E8" s="192" t="str">
        <f>IF(ISBLANK(B8),"",VLOOKUP(B8,報名基本資料填寫!$B$12:$G$91,5,0))</f>
        <v/>
      </c>
      <c r="F8" s="136"/>
      <c r="G8" s="44" t="str">
        <f t="shared" si="0"/>
        <v/>
      </c>
      <c r="H8" s="91"/>
      <c r="I8" s="213" t="str">
        <f t="shared" si="1"/>
        <v/>
      </c>
      <c r="J8" s="214"/>
      <c r="M8" s="96"/>
      <c r="N8" s="96"/>
      <c r="O8" s="219">
        <f>COUNTIF($B$4:B8,B8)</f>
        <v>0</v>
      </c>
    </row>
    <row r="9" spans="1:15" ht="20.5" customHeight="1" x14ac:dyDescent="0.4">
      <c r="A9" s="106" t="s">
        <v>98</v>
      </c>
      <c r="B9" s="17"/>
      <c r="C9" s="128" t="str">
        <f>IF(ISBLANK(B9),"",VLOOKUP(B9,報名基本資料填寫!$B$12:$D$91,3,0))</f>
        <v/>
      </c>
      <c r="D9" s="132" t="str">
        <f>IF(ISBLANK(B9),"",VLOOKUP(B9,報名基本資料填寫!$B$12:$E$91,4,0))</f>
        <v/>
      </c>
      <c r="E9" s="192" t="str">
        <f>IF(ISBLANK(B9),"",VLOOKUP(B9,報名基本資料填寫!$B$12:$G$91,5,0))</f>
        <v/>
      </c>
      <c r="F9" s="136"/>
      <c r="G9" s="44" t="str">
        <f t="shared" si="0"/>
        <v/>
      </c>
      <c r="H9" s="91"/>
      <c r="I9" s="213" t="str">
        <f t="shared" si="1"/>
        <v/>
      </c>
      <c r="J9" s="214"/>
      <c r="M9" s="96"/>
      <c r="N9" s="96"/>
      <c r="O9" s="219">
        <f>COUNTIF($B$4:B9,B9)</f>
        <v>0</v>
      </c>
    </row>
    <row r="10" spans="1:15" ht="20.5" customHeight="1" x14ac:dyDescent="0.4">
      <c r="A10" s="106" t="s">
        <v>98</v>
      </c>
      <c r="B10" s="17"/>
      <c r="C10" s="128" t="str">
        <f>IF(ISBLANK(B10),"",VLOOKUP(B10,報名基本資料填寫!$B$12:$D$91,3,0))</f>
        <v/>
      </c>
      <c r="D10" s="132" t="str">
        <f>IF(ISBLANK(B10),"",VLOOKUP(B10,報名基本資料填寫!$B$12:$E$91,4,0))</f>
        <v/>
      </c>
      <c r="E10" s="192" t="str">
        <f>IF(ISBLANK(B10),"",VLOOKUP(B10,報名基本資料填寫!$B$12:$G$91,5,0))</f>
        <v/>
      </c>
      <c r="F10" s="136"/>
      <c r="G10" s="44" t="str">
        <f t="shared" si="0"/>
        <v/>
      </c>
      <c r="H10" s="91"/>
      <c r="I10" s="213" t="str">
        <f t="shared" si="1"/>
        <v/>
      </c>
      <c r="J10" s="214"/>
      <c r="M10" s="96"/>
      <c r="N10" s="96"/>
      <c r="O10" s="219">
        <f>COUNTIF($B$4:B10,B10)</f>
        <v>0</v>
      </c>
    </row>
    <row r="11" spans="1:15" ht="20.5" customHeight="1" x14ac:dyDescent="0.4">
      <c r="A11" s="106" t="s">
        <v>98</v>
      </c>
      <c r="B11" s="17"/>
      <c r="C11" s="128" t="str">
        <f>IF(ISBLANK(B11),"",VLOOKUP(B11,報名基本資料填寫!$B$12:$D$91,3,0))</f>
        <v/>
      </c>
      <c r="D11" s="132" t="str">
        <f>IF(ISBLANK(B11),"",VLOOKUP(B11,報名基本資料填寫!$B$12:$E$91,4,0))</f>
        <v/>
      </c>
      <c r="E11" s="192" t="str">
        <f>IF(ISBLANK(B11),"",VLOOKUP(B11,報名基本資料填寫!$B$12:$G$91,5,0))</f>
        <v/>
      </c>
      <c r="F11" s="136"/>
      <c r="G11" s="44" t="str">
        <f t="shared" si="0"/>
        <v/>
      </c>
      <c r="H11" s="91"/>
      <c r="I11" s="213" t="str">
        <f t="shared" si="1"/>
        <v/>
      </c>
      <c r="J11" s="214"/>
      <c r="M11" s="96"/>
      <c r="N11" s="96"/>
      <c r="O11" s="219">
        <f>COUNTIF($B$4:B11,B11)</f>
        <v>0</v>
      </c>
    </row>
    <row r="12" spans="1:15" ht="20.5" customHeight="1" x14ac:dyDescent="0.4">
      <c r="A12" s="106" t="s">
        <v>98</v>
      </c>
      <c r="B12" s="17"/>
      <c r="C12" s="128" t="str">
        <f>IF(ISBLANK(B12),"",VLOOKUP(B12,報名基本資料填寫!$B$12:$D$91,3,0))</f>
        <v/>
      </c>
      <c r="D12" s="132" t="str">
        <f>IF(ISBLANK(B12),"",VLOOKUP(B12,報名基本資料填寫!$B$12:$E$91,4,0))</f>
        <v/>
      </c>
      <c r="E12" s="192" t="str">
        <f>IF(ISBLANK(B12),"",VLOOKUP(B12,報名基本資料填寫!$B$12:$G$91,5,0))</f>
        <v/>
      </c>
      <c r="F12" s="136"/>
      <c r="G12" s="44" t="str">
        <f t="shared" si="0"/>
        <v/>
      </c>
      <c r="H12" s="91"/>
      <c r="I12" s="213" t="str">
        <f t="shared" si="1"/>
        <v/>
      </c>
      <c r="J12" s="214"/>
      <c r="M12" s="96"/>
      <c r="N12" s="96"/>
      <c r="O12" s="219">
        <f>COUNTIF($B$4:B12,B12)</f>
        <v>0</v>
      </c>
    </row>
    <row r="13" spans="1:15" ht="20.5" customHeight="1" x14ac:dyDescent="0.4">
      <c r="A13" s="106" t="s">
        <v>98</v>
      </c>
      <c r="B13" s="17"/>
      <c r="C13" s="128" t="str">
        <f>IF(ISBLANK(B13),"",VLOOKUP(B13,報名基本資料填寫!$B$12:$D$91,3,0))</f>
        <v/>
      </c>
      <c r="D13" s="132" t="str">
        <f>IF(ISBLANK(B13),"",VLOOKUP(B13,報名基本資料填寫!$B$12:$E$91,4,0))</f>
        <v/>
      </c>
      <c r="E13" s="192" t="str">
        <f>IF(ISBLANK(B13),"",VLOOKUP(B13,報名基本資料填寫!$B$12:$G$91,5,0))</f>
        <v/>
      </c>
      <c r="F13" s="136"/>
      <c r="G13" s="44" t="str">
        <f t="shared" si="0"/>
        <v/>
      </c>
      <c r="H13" s="91"/>
      <c r="I13" s="213" t="str">
        <f t="shared" si="1"/>
        <v/>
      </c>
      <c r="J13" s="214"/>
      <c r="M13" s="96"/>
      <c r="N13" s="96"/>
      <c r="O13" s="219">
        <f>COUNTIF($B$4:B13,B13)</f>
        <v>0</v>
      </c>
    </row>
    <row r="14" spans="1:15" ht="20.5" customHeight="1" x14ac:dyDescent="0.4">
      <c r="A14" s="106" t="s">
        <v>98</v>
      </c>
      <c r="B14" s="17"/>
      <c r="C14" s="128" t="str">
        <f>IF(ISBLANK(B14),"",VLOOKUP(B14,報名基本資料填寫!$B$12:$D$91,3,0))</f>
        <v/>
      </c>
      <c r="D14" s="132" t="str">
        <f>IF(ISBLANK(B14),"",VLOOKUP(B14,報名基本資料填寫!$B$12:$E$91,4,0))</f>
        <v/>
      </c>
      <c r="E14" s="192" t="str">
        <f>IF(ISBLANK(B14),"",VLOOKUP(B14,報名基本資料填寫!$B$12:$G$91,5,0))</f>
        <v/>
      </c>
      <c r="F14" s="136"/>
      <c r="G14" s="44" t="str">
        <f t="shared" si="0"/>
        <v/>
      </c>
      <c r="H14" s="91"/>
      <c r="I14" s="213" t="str">
        <f t="shared" si="1"/>
        <v/>
      </c>
      <c r="J14" s="214"/>
      <c r="M14" s="96"/>
      <c r="N14" s="96"/>
      <c r="O14" s="219">
        <f>COUNTIF($B$4:B14,B14)</f>
        <v>0</v>
      </c>
    </row>
    <row r="15" spans="1:15" ht="20.5" customHeight="1" thickBot="1" x14ac:dyDescent="0.45">
      <c r="A15" s="107" t="s">
        <v>98</v>
      </c>
      <c r="B15" s="47"/>
      <c r="C15" s="130" t="str">
        <f>IF(ISBLANK(B15),"",VLOOKUP(B15,報名基本資料填寫!$B$12:$D$91,3,0))</f>
        <v/>
      </c>
      <c r="D15" s="133" t="str">
        <f>IF(ISBLANK(B15),"",VLOOKUP(B15,報名基本資料填寫!$B$12:$E$91,4,0))</f>
        <v/>
      </c>
      <c r="E15" s="193" t="str">
        <f>IF(ISBLANK(B15),"",VLOOKUP(B15,報名基本資料填寫!$B$12:$G$91,5,0))</f>
        <v/>
      </c>
      <c r="F15" s="137"/>
      <c r="G15" s="48" t="str">
        <f t="shared" si="0"/>
        <v/>
      </c>
      <c r="H15" s="92"/>
      <c r="I15" s="215" t="str">
        <f t="shared" si="1"/>
        <v/>
      </c>
      <c r="J15" s="216"/>
      <c r="M15" s="96"/>
      <c r="N15" s="96"/>
      <c r="O15" s="219">
        <f>COUNTIF($B$4:B15,B15)</f>
        <v>0</v>
      </c>
    </row>
    <row r="16" spans="1:15" ht="20.5" customHeight="1" x14ac:dyDescent="0.4">
      <c r="A16" s="108" t="s">
        <v>99</v>
      </c>
      <c r="B16" s="49"/>
      <c r="C16" s="128" t="str">
        <f>IF(ISBLANK(B16),"",VLOOKUP(B16,報名基本資料填寫!$B$12:$D$91,3,0))</f>
        <v/>
      </c>
      <c r="D16" s="134" t="str">
        <f>IF(ISBLANK(B16),"",VLOOKUP(B16,報名基本資料填寫!$B$12:$E$91,4,0))</f>
        <v/>
      </c>
      <c r="E16" s="194" t="str">
        <f>IF(ISBLANK(B16),"",VLOOKUP(B16,報名基本資料填寫!$B$12:$G$91,5,0))</f>
        <v/>
      </c>
      <c r="F16" s="138"/>
      <c r="G16" s="50" t="str">
        <f t="shared" si="0"/>
        <v/>
      </c>
      <c r="H16" s="93"/>
      <c r="I16" s="217" t="str">
        <f t="shared" si="1"/>
        <v/>
      </c>
      <c r="J16" s="218" t="str">
        <f>IF(AND(ISTEXT(B16),COUNTBLANK($B$16:$B$27)&gt;6,M16="OK"),"人數不足，最少需報名6位喔",IF(AND(ISTEXT(B16),M16="WRONG"),"團體報名組別必須一致喔!!",IF(AND(ISTEXT(B16),M16="OK"),"感謝您的參與，我們7/22見喔!!","")))</f>
        <v/>
      </c>
      <c r="M16" s="96" t="str">
        <f>IF(AND(ISTEXT(F16),COUNTIF(F16:F27,F16)=COUNTA(F16:F27)),"OK",IF(ISBLANK(F16),"","WRONG"))</f>
        <v/>
      </c>
      <c r="N16" s="96">
        <f>IF(ISBLANK(B16),0,IF(OR(E16="非會員",E17="非會員",E18="非會員",E19="非會員",E20="非會員",E21="非會員",E22="非會員",E23="非會員",E24="非會員",E25="非會員",E26="非會員",E27="非會員"),2000,1500))</f>
        <v>0</v>
      </c>
      <c r="O16" s="219">
        <f>COUNTIF($B$16:B16,B16)</f>
        <v>0</v>
      </c>
    </row>
    <row r="17" spans="1:15" ht="20.5" customHeight="1" x14ac:dyDescent="0.4">
      <c r="A17" s="42" t="s">
        <v>99</v>
      </c>
      <c r="B17" s="14"/>
      <c r="C17" s="128" t="str">
        <f>IF(ISBLANK(B17),"",VLOOKUP(B17,報名基本資料填寫!$B$12:$D$91,3,0))</f>
        <v/>
      </c>
      <c r="D17" s="132" t="str">
        <f>IF(ISBLANK(B17),"",VLOOKUP(B17,報名基本資料填寫!$B$12:$E$91,4,0))</f>
        <v/>
      </c>
      <c r="E17" s="192" t="str">
        <f>IF(ISBLANK(B17),"",VLOOKUP(B17,報名基本資料填寫!$B$12:$G$91,5,0))</f>
        <v/>
      </c>
      <c r="F17" s="136"/>
      <c r="G17" s="45" t="str">
        <f t="shared" si="0"/>
        <v/>
      </c>
      <c r="H17" s="94"/>
      <c r="I17" s="213" t="str">
        <f t="shared" si="1"/>
        <v/>
      </c>
      <c r="J17" s="214" t="str">
        <f>IF(OR(E16="非會員",E17="非會員",E18="非會員",E19="非會員",E20="非會員",E21="非會員",E22="非會員",E23="非會員",E24="非會員",E25="非會員",E26="非會員",E27="非會員"),"若團體報名成員有非會員者，則以非會員費計算","")</f>
        <v/>
      </c>
      <c r="M17" s="96"/>
      <c r="N17" s="96"/>
      <c r="O17" s="219">
        <f>COUNTIF($B$16:B17,B17)</f>
        <v>0</v>
      </c>
    </row>
    <row r="18" spans="1:15" ht="20.5" customHeight="1" x14ac:dyDescent="0.4">
      <c r="A18" s="42" t="s">
        <v>99</v>
      </c>
      <c r="B18" s="14"/>
      <c r="C18" s="128" t="str">
        <f>IF(ISBLANK(B18),"",VLOOKUP(B18,報名基本資料填寫!$B$12:$D$91,3,0))</f>
        <v/>
      </c>
      <c r="D18" s="132" t="str">
        <f>IF(ISBLANK(B18),"",VLOOKUP(B18,報名基本資料填寫!$B$12:$E$91,4,0))</f>
        <v/>
      </c>
      <c r="E18" s="192" t="str">
        <f>IF(ISBLANK(B18),"",VLOOKUP(B18,報名基本資料填寫!$B$12:$G$91,5,0))</f>
        <v/>
      </c>
      <c r="F18" s="136"/>
      <c r="G18" s="45" t="str">
        <f t="shared" si="0"/>
        <v/>
      </c>
      <c r="H18" s="94"/>
      <c r="I18" s="213" t="str">
        <f t="shared" si="1"/>
        <v/>
      </c>
      <c r="J18" s="214" t="str">
        <f>IF(SUM(O16:O27)&gt;COUNTA(B16:B27),"報名人員重覆","")</f>
        <v/>
      </c>
      <c r="M18" s="96"/>
      <c r="N18" s="96"/>
      <c r="O18" s="219">
        <f>COUNTIF($B$16:B18,B18)</f>
        <v>0</v>
      </c>
    </row>
    <row r="19" spans="1:15" ht="20.5" customHeight="1" x14ac:dyDescent="0.4">
      <c r="A19" s="42" t="s">
        <v>99</v>
      </c>
      <c r="B19" s="14"/>
      <c r="C19" s="128" t="str">
        <f>IF(ISBLANK(B19),"",VLOOKUP(B19,報名基本資料填寫!$B$12:$D$91,3,0))</f>
        <v/>
      </c>
      <c r="D19" s="132" t="str">
        <f>IF(ISBLANK(B19),"",VLOOKUP(B19,報名基本資料填寫!$B$12:$E$91,4,0))</f>
        <v/>
      </c>
      <c r="E19" s="192" t="str">
        <f>IF(ISBLANK(B19),"",VLOOKUP(B19,報名基本資料填寫!$B$12:$G$91,5,0))</f>
        <v/>
      </c>
      <c r="F19" s="136"/>
      <c r="G19" s="45" t="str">
        <f t="shared" si="0"/>
        <v/>
      </c>
      <c r="H19" s="94"/>
      <c r="I19" s="213" t="str">
        <f t="shared" si="1"/>
        <v/>
      </c>
      <c r="J19" s="214"/>
      <c r="M19" s="96"/>
      <c r="N19" s="96"/>
      <c r="O19" s="219">
        <f>COUNTIF($B$16:B19,B19)</f>
        <v>0</v>
      </c>
    </row>
    <row r="20" spans="1:15" ht="20.5" customHeight="1" x14ac:dyDescent="0.4">
      <c r="A20" s="42" t="s">
        <v>99</v>
      </c>
      <c r="B20" s="14"/>
      <c r="C20" s="128" t="str">
        <f>IF(ISBLANK(B20),"",VLOOKUP(B20,報名基本資料填寫!$B$12:$D$91,3,0))</f>
        <v/>
      </c>
      <c r="D20" s="132" t="str">
        <f>IF(ISBLANK(B20),"",VLOOKUP(B20,報名基本資料填寫!$B$12:$E$91,4,0))</f>
        <v/>
      </c>
      <c r="E20" s="192" t="str">
        <f>IF(ISBLANK(B20),"",VLOOKUP(B20,報名基本資料填寫!$B$12:$G$91,5,0))</f>
        <v/>
      </c>
      <c r="F20" s="136"/>
      <c r="G20" s="45" t="str">
        <f t="shared" si="0"/>
        <v/>
      </c>
      <c r="H20" s="94"/>
      <c r="I20" s="213" t="str">
        <f t="shared" si="1"/>
        <v/>
      </c>
      <c r="J20" s="214"/>
      <c r="M20" s="96"/>
      <c r="N20" s="96"/>
      <c r="O20" s="219">
        <f>COUNTIF($B$16:B20,B20)</f>
        <v>0</v>
      </c>
    </row>
    <row r="21" spans="1:15" ht="20.5" customHeight="1" x14ac:dyDescent="0.4">
      <c r="A21" s="42" t="s">
        <v>99</v>
      </c>
      <c r="B21" s="14"/>
      <c r="C21" s="128" t="str">
        <f>IF(ISBLANK(B21),"",VLOOKUP(B21,報名基本資料填寫!$B$12:$D$91,3,0))</f>
        <v/>
      </c>
      <c r="D21" s="132" t="str">
        <f>IF(ISBLANK(B21),"",VLOOKUP(B21,報名基本資料填寫!$B$12:$E$91,4,0))</f>
        <v/>
      </c>
      <c r="E21" s="192" t="str">
        <f>IF(ISBLANK(B21),"",VLOOKUP(B21,報名基本資料填寫!$B$12:$G$91,5,0))</f>
        <v/>
      </c>
      <c r="F21" s="136"/>
      <c r="G21" s="45" t="str">
        <f t="shared" si="0"/>
        <v/>
      </c>
      <c r="H21" s="94"/>
      <c r="I21" s="213" t="str">
        <f t="shared" si="1"/>
        <v/>
      </c>
      <c r="J21" s="214"/>
      <c r="M21" s="96"/>
      <c r="N21" s="96"/>
      <c r="O21" s="219">
        <f>COUNTIF($B$16:B21,B21)</f>
        <v>0</v>
      </c>
    </row>
    <row r="22" spans="1:15" ht="20.5" customHeight="1" x14ac:dyDescent="0.4">
      <c r="A22" s="42" t="s">
        <v>99</v>
      </c>
      <c r="B22" s="14"/>
      <c r="C22" s="128" t="str">
        <f>IF(ISBLANK(B22),"",VLOOKUP(B22,報名基本資料填寫!$B$12:$D$91,3,0))</f>
        <v/>
      </c>
      <c r="D22" s="132" t="str">
        <f>IF(ISBLANK(B22),"",VLOOKUP(B22,報名基本資料填寫!$B$12:$E$91,4,0))</f>
        <v/>
      </c>
      <c r="E22" s="192" t="str">
        <f>IF(ISBLANK(B22),"",VLOOKUP(B22,報名基本資料填寫!$B$12:$G$91,5,0))</f>
        <v/>
      </c>
      <c r="F22" s="136"/>
      <c r="G22" s="45" t="str">
        <f t="shared" si="0"/>
        <v/>
      </c>
      <c r="H22" s="94"/>
      <c r="I22" s="213" t="str">
        <f t="shared" si="1"/>
        <v/>
      </c>
      <c r="J22" s="214"/>
      <c r="M22" s="96"/>
      <c r="N22" s="96"/>
      <c r="O22" s="219">
        <f>COUNTIF($B$16:B22,B22)</f>
        <v>0</v>
      </c>
    </row>
    <row r="23" spans="1:15" ht="20.5" customHeight="1" x14ac:dyDescent="0.4">
      <c r="A23" s="42" t="s">
        <v>99</v>
      </c>
      <c r="B23" s="14"/>
      <c r="C23" s="128" t="str">
        <f>IF(ISBLANK(B23),"",VLOOKUP(B23,報名基本資料填寫!$B$12:$D$91,3,0))</f>
        <v/>
      </c>
      <c r="D23" s="132" t="str">
        <f>IF(ISBLANK(B23),"",VLOOKUP(B23,報名基本資料填寫!$B$12:$E$91,4,0))</f>
        <v/>
      </c>
      <c r="E23" s="192" t="str">
        <f>IF(ISBLANK(B23),"",VLOOKUP(B23,報名基本資料填寫!$B$12:$G$91,5,0))</f>
        <v/>
      </c>
      <c r="F23" s="136"/>
      <c r="G23" s="45" t="str">
        <f t="shared" si="0"/>
        <v/>
      </c>
      <c r="H23" s="94"/>
      <c r="I23" s="213" t="str">
        <f t="shared" si="1"/>
        <v/>
      </c>
      <c r="J23" s="214"/>
      <c r="M23" s="96"/>
      <c r="N23" s="96"/>
      <c r="O23" s="219">
        <f>COUNTIF($B$16:B23,B23)</f>
        <v>0</v>
      </c>
    </row>
    <row r="24" spans="1:15" ht="20.5" customHeight="1" x14ac:dyDescent="0.4">
      <c r="A24" s="42" t="s">
        <v>99</v>
      </c>
      <c r="B24" s="14"/>
      <c r="C24" s="128" t="str">
        <f>IF(ISBLANK(B24),"",VLOOKUP(B24,報名基本資料填寫!$B$12:$D$91,3,0))</f>
        <v/>
      </c>
      <c r="D24" s="132" t="str">
        <f>IF(ISBLANK(B24),"",VLOOKUP(B24,報名基本資料填寫!$B$12:$E$91,4,0))</f>
        <v/>
      </c>
      <c r="E24" s="192" t="str">
        <f>IF(ISBLANK(B24),"",VLOOKUP(B24,報名基本資料填寫!$B$12:$G$91,5,0))</f>
        <v/>
      </c>
      <c r="F24" s="136"/>
      <c r="G24" s="45" t="str">
        <f t="shared" si="0"/>
        <v/>
      </c>
      <c r="H24" s="94"/>
      <c r="I24" s="213" t="str">
        <f t="shared" si="1"/>
        <v/>
      </c>
      <c r="J24" s="214"/>
      <c r="M24" s="96"/>
      <c r="N24" s="96"/>
      <c r="O24" s="219">
        <f>COUNTIF($B$16:B24,B24)</f>
        <v>0</v>
      </c>
    </row>
    <row r="25" spans="1:15" ht="20.5" customHeight="1" x14ac:dyDescent="0.4">
      <c r="A25" s="42" t="s">
        <v>99</v>
      </c>
      <c r="B25" s="14"/>
      <c r="C25" s="128" t="str">
        <f>IF(ISBLANK(B25),"",VLOOKUP(B25,報名基本資料填寫!$B$12:$D$91,3,0))</f>
        <v/>
      </c>
      <c r="D25" s="132" t="str">
        <f>IF(ISBLANK(B25),"",VLOOKUP(B25,報名基本資料填寫!$B$12:$E$91,4,0))</f>
        <v/>
      </c>
      <c r="E25" s="192" t="str">
        <f>IF(ISBLANK(B25),"",VLOOKUP(B25,報名基本資料填寫!$B$12:$G$91,5,0))</f>
        <v/>
      </c>
      <c r="F25" s="136"/>
      <c r="G25" s="45" t="str">
        <f t="shared" si="0"/>
        <v/>
      </c>
      <c r="H25" s="94"/>
      <c r="I25" s="213" t="str">
        <f t="shared" si="1"/>
        <v/>
      </c>
      <c r="J25" s="214"/>
      <c r="M25" s="96"/>
      <c r="N25" s="96"/>
      <c r="O25" s="219">
        <f>COUNTIF($B$16:B25,B25)</f>
        <v>0</v>
      </c>
    </row>
    <row r="26" spans="1:15" ht="20.5" customHeight="1" x14ac:dyDescent="0.4">
      <c r="A26" s="42" t="s">
        <v>99</v>
      </c>
      <c r="B26" s="14"/>
      <c r="C26" s="128" t="str">
        <f>IF(ISBLANK(B26),"",VLOOKUP(B26,報名基本資料填寫!$B$12:$D$91,3,0))</f>
        <v/>
      </c>
      <c r="D26" s="132" t="str">
        <f>IF(ISBLANK(B26),"",VLOOKUP(B26,報名基本資料填寫!$B$12:$E$91,4,0))</f>
        <v/>
      </c>
      <c r="E26" s="192" t="str">
        <f>IF(ISBLANK(B26),"",VLOOKUP(B26,報名基本資料填寫!$B$12:$G$91,5,0))</f>
        <v/>
      </c>
      <c r="F26" s="136"/>
      <c r="G26" s="45" t="str">
        <f t="shared" si="0"/>
        <v/>
      </c>
      <c r="H26" s="94"/>
      <c r="I26" s="213" t="str">
        <f t="shared" si="1"/>
        <v/>
      </c>
      <c r="J26" s="214"/>
      <c r="M26" s="96"/>
      <c r="N26" s="96"/>
      <c r="O26" s="219">
        <f>COUNTIF($B$16:B26,B26)</f>
        <v>0</v>
      </c>
    </row>
    <row r="27" spans="1:15" ht="20.5" customHeight="1" thickBot="1" x14ac:dyDescent="0.45">
      <c r="A27" s="43" t="s">
        <v>99</v>
      </c>
      <c r="B27" s="15"/>
      <c r="C27" s="130" t="str">
        <f>IF(ISBLANK(B27),"",VLOOKUP(B27,報名基本資料填寫!$B$12:$D$91,3,0))</f>
        <v/>
      </c>
      <c r="D27" s="133" t="str">
        <f>IF(ISBLANK(B27),"",VLOOKUP(B27,報名基本資料填寫!$B$12:$E$91,4,0))</f>
        <v/>
      </c>
      <c r="E27" s="195" t="str">
        <f>IF(ISBLANK(B27),"",VLOOKUP(B27,報名基本資料填寫!$B$12:$G$91,5,0))</f>
        <v/>
      </c>
      <c r="F27" s="139"/>
      <c r="G27" s="46" t="str">
        <f t="shared" si="0"/>
        <v/>
      </c>
      <c r="H27" s="95"/>
      <c r="I27" s="215" t="str">
        <f t="shared" si="1"/>
        <v/>
      </c>
      <c r="J27" s="216"/>
      <c r="M27" s="96"/>
      <c r="N27" s="96"/>
      <c r="O27" s="219">
        <f>COUNTIF($B$16:B27,B27)</f>
        <v>0</v>
      </c>
    </row>
    <row r="28" spans="1:15" x14ac:dyDescent="0.4">
      <c r="A28" s="5" t="s">
        <v>119</v>
      </c>
      <c r="F28" s="13"/>
      <c r="H28" s="20"/>
    </row>
    <row r="29" spans="1:15" x14ac:dyDescent="0.4">
      <c r="A29" s="5" t="s">
        <v>120</v>
      </c>
      <c r="F29" s="13"/>
      <c r="H29" s="20"/>
    </row>
    <row r="30" spans="1:15" x14ac:dyDescent="0.4">
      <c r="A30" s="51"/>
      <c r="E30" s="18"/>
      <c r="F30" s="5"/>
      <c r="H30" s="20"/>
    </row>
    <row r="31" spans="1:15" x14ac:dyDescent="0.4">
      <c r="A31" s="51"/>
      <c r="E31" s="18"/>
      <c r="F31" s="5"/>
      <c r="H31" s="20"/>
    </row>
    <row r="32" spans="1:15" x14ac:dyDescent="0.4">
      <c r="A32" s="51"/>
      <c r="E32" s="18"/>
      <c r="F32" s="5"/>
      <c r="H32" s="20"/>
    </row>
    <row r="33" spans="1:8" x14ac:dyDescent="0.4">
      <c r="A33" s="51"/>
      <c r="E33" s="18"/>
      <c r="F33" s="5"/>
      <c r="H33" s="20"/>
    </row>
    <row r="34" spans="1:8" x14ac:dyDescent="0.4">
      <c r="A34" s="51"/>
      <c r="E34" s="18"/>
      <c r="F34" s="5"/>
      <c r="H34" s="20"/>
    </row>
    <row r="35" spans="1:8" x14ac:dyDescent="0.4">
      <c r="A35" s="51"/>
      <c r="E35" s="18"/>
      <c r="F35" s="5"/>
      <c r="H35" s="20"/>
    </row>
    <row r="36" spans="1:8" x14ac:dyDescent="0.4">
      <c r="A36" s="51"/>
      <c r="E36" s="18"/>
      <c r="F36" s="5"/>
      <c r="H36" s="20"/>
    </row>
    <row r="37" spans="1:8" x14ac:dyDescent="0.4">
      <c r="A37" s="51"/>
      <c r="E37" s="18"/>
      <c r="F37" s="5"/>
      <c r="H37" s="20"/>
    </row>
    <row r="38" spans="1:8" x14ac:dyDescent="0.4">
      <c r="A38" s="51"/>
      <c r="E38" s="18"/>
      <c r="F38" s="5"/>
      <c r="H38" s="20"/>
    </row>
    <row r="39" spans="1:8" x14ac:dyDescent="0.4">
      <c r="A39" s="51"/>
      <c r="E39" s="18"/>
      <c r="F39" s="5"/>
      <c r="H39" s="20"/>
    </row>
    <row r="40" spans="1:8" x14ac:dyDescent="0.4">
      <c r="A40" s="51"/>
      <c r="E40" s="18"/>
      <c r="F40" s="5"/>
      <c r="H40" s="20"/>
    </row>
    <row r="41" spans="1:8" x14ac:dyDescent="0.4">
      <c r="A41" s="51"/>
      <c r="E41" s="18"/>
      <c r="F41" s="5"/>
      <c r="H41" s="20"/>
    </row>
    <row r="42" spans="1:8" x14ac:dyDescent="0.4">
      <c r="A42" s="51"/>
      <c r="E42" s="18"/>
      <c r="F42" s="5"/>
      <c r="H42" s="20"/>
    </row>
    <row r="43" spans="1:8" x14ac:dyDescent="0.4">
      <c r="A43" s="51"/>
      <c r="E43" s="18"/>
      <c r="H43" s="20"/>
    </row>
    <row r="44" spans="1:8" x14ac:dyDescent="0.4">
      <c r="A44" s="51"/>
      <c r="E44" s="18"/>
      <c r="H44" s="20"/>
    </row>
    <row r="45" spans="1:8" x14ac:dyDescent="0.4">
      <c r="A45" s="51"/>
      <c r="E45" s="18"/>
      <c r="H45" s="20"/>
    </row>
    <row r="46" spans="1:8" x14ac:dyDescent="0.4">
      <c r="A46" s="51"/>
      <c r="E46" s="18"/>
      <c r="H46" s="20"/>
    </row>
    <row r="47" spans="1:8" x14ac:dyDescent="0.4">
      <c r="A47" s="51"/>
      <c r="E47" s="18"/>
      <c r="H47" s="20"/>
    </row>
    <row r="48" spans="1:8" x14ac:dyDescent="0.4">
      <c r="A48" s="51"/>
      <c r="E48" s="18"/>
      <c r="H48" s="20"/>
    </row>
    <row r="49" spans="1:8" x14ac:dyDescent="0.4">
      <c r="A49" s="51"/>
      <c r="E49" s="18"/>
      <c r="H49" s="20"/>
    </row>
    <row r="50" spans="1:8" x14ac:dyDescent="0.4">
      <c r="A50" s="51"/>
      <c r="E50" s="18"/>
      <c r="H50" s="20"/>
    </row>
    <row r="51" spans="1:8" x14ac:dyDescent="0.4">
      <c r="A51" s="51"/>
      <c r="E51" s="18"/>
      <c r="H51" s="20"/>
    </row>
    <row r="52" spans="1:8" x14ac:dyDescent="0.4">
      <c r="A52" s="51"/>
      <c r="E52" s="18"/>
      <c r="H52" s="20"/>
    </row>
    <row r="53" spans="1:8" x14ac:dyDescent="0.4">
      <c r="A53" s="51"/>
      <c r="E53" s="18"/>
      <c r="H53" s="20"/>
    </row>
    <row r="54" spans="1:8" x14ac:dyDescent="0.4">
      <c r="A54" s="51"/>
      <c r="E54" s="18"/>
      <c r="H54" s="20"/>
    </row>
    <row r="55" spans="1:8" x14ac:dyDescent="0.4">
      <c r="A55" s="51"/>
      <c r="E55" s="18"/>
      <c r="H55" s="20"/>
    </row>
    <row r="56" spans="1:8" x14ac:dyDescent="0.4">
      <c r="A56" s="51"/>
      <c r="E56" s="18"/>
      <c r="H56" s="20"/>
    </row>
    <row r="57" spans="1:8" x14ac:dyDescent="0.4">
      <c r="A57" s="51"/>
      <c r="E57" s="18"/>
      <c r="H57" s="20"/>
    </row>
    <row r="58" spans="1:8" x14ac:dyDescent="0.4">
      <c r="A58" s="51"/>
      <c r="E58" s="18"/>
      <c r="H58" s="20"/>
    </row>
    <row r="59" spans="1:8" x14ac:dyDescent="0.4">
      <c r="A59" s="51"/>
      <c r="E59" s="18"/>
      <c r="H59" s="20"/>
    </row>
    <row r="60" spans="1:8" x14ac:dyDescent="0.4">
      <c r="A60" s="51"/>
      <c r="E60" s="18"/>
      <c r="H60" s="20"/>
    </row>
    <row r="61" spans="1:8" x14ac:dyDescent="0.4">
      <c r="A61" s="51"/>
      <c r="E61" s="18"/>
      <c r="H61" s="20"/>
    </row>
    <row r="62" spans="1:8" x14ac:dyDescent="0.4">
      <c r="A62" s="51"/>
      <c r="E62" s="18"/>
      <c r="H62" s="20"/>
    </row>
    <row r="63" spans="1:8" x14ac:dyDescent="0.4">
      <c r="A63" s="51"/>
      <c r="E63" s="18"/>
      <c r="H63" s="20"/>
    </row>
    <row r="64" spans="1:8" x14ac:dyDescent="0.4">
      <c r="A64" s="51"/>
      <c r="E64" s="18"/>
      <c r="H64" s="20"/>
    </row>
    <row r="65" spans="1:8" x14ac:dyDescent="0.4">
      <c r="A65" s="51"/>
      <c r="E65" s="18"/>
      <c r="H65" s="20"/>
    </row>
    <row r="66" spans="1:8" x14ac:dyDescent="0.4">
      <c r="A66" s="51"/>
      <c r="E66" s="18"/>
      <c r="H66" s="20"/>
    </row>
    <row r="67" spans="1:8" x14ac:dyDescent="0.4">
      <c r="A67" s="51"/>
      <c r="E67" s="18"/>
      <c r="H67" s="20"/>
    </row>
    <row r="68" spans="1:8" x14ac:dyDescent="0.4">
      <c r="A68" s="51"/>
      <c r="E68" s="18"/>
      <c r="H68" s="20"/>
    </row>
    <row r="69" spans="1:8" x14ac:dyDescent="0.4">
      <c r="A69" s="51"/>
      <c r="E69" s="18"/>
      <c r="H69" s="20"/>
    </row>
    <row r="70" spans="1:8" x14ac:dyDescent="0.4">
      <c r="A70" s="51"/>
      <c r="E70" s="18"/>
      <c r="H70" s="20"/>
    </row>
    <row r="71" spans="1:8" x14ac:dyDescent="0.4">
      <c r="A71" s="51"/>
      <c r="E71" s="18"/>
      <c r="H71" s="20"/>
    </row>
    <row r="72" spans="1:8" x14ac:dyDescent="0.4">
      <c r="A72" s="51"/>
      <c r="E72" s="18"/>
      <c r="H72" s="20"/>
    </row>
    <row r="73" spans="1:8" x14ac:dyDescent="0.4">
      <c r="A73" s="51"/>
      <c r="E73" s="18"/>
      <c r="H73" s="20"/>
    </row>
    <row r="74" spans="1:8" x14ac:dyDescent="0.4">
      <c r="A74" s="51"/>
      <c r="E74" s="18"/>
      <c r="H74" s="20"/>
    </row>
    <row r="75" spans="1:8" x14ac:dyDescent="0.4">
      <c r="A75" s="51"/>
      <c r="E75" s="18"/>
      <c r="H75" s="20"/>
    </row>
    <row r="76" spans="1:8" x14ac:dyDescent="0.4">
      <c r="A76" s="51"/>
      <c r="E76" s="18"/>
      <c r="H76" s="20"/>
    </row>
    <row r="77" spans="1:8" x14ac:dyDescent="0.4">
      <c r="A77" s="51"/>
      <c r="E77" s="18"/>
      <c r="H77" s="20"/>
    </row>
    <row r="78" spans="1:8" x14ac:dyDescent="0.4">
      <c r="A78" s="51"/>
      <c r="E78" s="18"/>
      <c r="H78" s="20"/>
    </row>
    <row r="79" spans="1:8" x14ac:dyDescent="0.4">
      <c r="A79" s="51"/>
      <c r="E79" s="18"/>
      <c r="H79" s="20"/>
    </row>
    <row r="80" spans="1:8" x14ac:dyDescent="0.4">
      <c r="A80" s="51"/>
      <c r="E80" s="18"/>
      <c r="H80" s="20"/>
    </row>
    <row r="81" spans="1:8" x14ac:dyDescent="0.4">
      <c r="A81" s="51"/>
      <c r="E81" s="18"/>
      <c r="H81" s="20"/>
    </row>
    <row r="82" spans="1:8" x14ac:dyDescent="0.4">
      <c r="A82" s="51"/>
      <c r="E82" s="18"/>
      <c r="H82" s="20"/>
    </row>
    <row r="83" spans="1:8" x14ac:dyDescent="0.4">
      <c r="A83" s="51"/>
      <c r="E83" s="18"/>
      <c r="H83" s="20"/>
    </row>
    <row r="84" spans="1:8" x14ac:dyDescent="0.4">
      <c r="A84" s="51"/>
      <c r="E84" s="18"/>
      <c r="H84" s="20"/>
    </row>
    <row r="85" spans="1:8" x14ac:dyDescent="0.4">
      <c r="A85" s="51"/>
      <c r="E85" s="18"/>
      <c r="H85" s="20"/>
    </row>
    <row r="86" spans="1:8" x14ac:dyDescent="0.4">
      <c r="A86" s="51"/>
      <c r="E86" s="18"/>
      <c r="H86" s="20"/>
    </row>
    <row r="87" spans="1:8" x14ac:dyDescent="0.4">
      <c r="A87" s="51"/>
      <c r="E87" s="18"/>
      <c r="H87" s="20"/>
    </row>
    <row r="88" spans="1:8" x14ac:dyDescent="0.4">
      <c r="A88" s="51"/>
      <c r="E88" s="18"/>
      <c r="H88" s="20"/>
    </row>
    <row r="89" spans="1:8" x14ac:dyDescent="0.4">
      <c r="A89" s="51"/>
      <c r="E89" s="18"/>
      <c r="H89" s="20"/>
    </row>
    <row r="90" spans="1:8" x14ac:dyDescent="0.4">
      <c r="A90" s="51"/>
      <c r="E90" s="18"/>
      <c r="H90" s="20"/>
    </row>
    <row r="91" spans="1:8" x14ac:dyDescent="0.4">
      <c r="A91" s="51"/>
      <c r="E91" s="18"/>
      <c r="H91" s="20"/>
    </row>
    <row r="92" spans="1:8" x14ac:dyDescent="0.4">
      <c r="A92" s="51"/>
      <c r="E92" s="18"/>
      <c r="H92" s="20"/>
    </row>
    <row r="93" spans="1:8" x14ac:dyDescent="0.4">
      <c r="A93" s="52"/>
      <c r="E93" s="12"/>
      <c r="H93" s="20"/>
    </row>
    <row r="94" spans="1:8" x14ac:dyDescent="0.4">
      <c r="A94" s="52"/>
      <c r="E94" s="12"/>
      <c r="H94" s="20"/>
    </row>
  </sheetData>
  <sheetProtection algorithmName="SHA-512" hashValue="QTp3RZvhiJDyX1yU7rFRg2BRFDzI1nWQh5lT0pwHNNqSvePcwSY2soZYNSQSiC/Bvi3zMUzArAvDrQFUeODMJA==" saltValue="KWnc+2sOlv2Sl7FmCULjMQ==" spinCount="100000" sheet="1" selectLockedCells="1"/>
  <protectedRanges>
    <protectedRange sqref="A4:E27" name="範圍1"/>
  </protectedRanges>
  <mergeCells count="3">
    <mergeCell ref="A1:J1"/>
    <mergeCell ref="A2:J2"/>
    <mergeCell ref="I3:J3"/>
  </mergeCells>
  <phoneticPr fontId="1" type="noConversion"/>
  <dataValidations count="9">
    <dataValidation type="list" allowBlank="1" showInputMessage="1" showErrorMessage="1" errorTitle="姓名輸入" error="請輸入完整姓名，勿空白" promptTitle="點選人員名稱" prompt="以下拉式選單點選報名人員，若無人員資料請於報名基本資料表填寫" sqref="B4:B27">
      <formula1>參與人員</formula1>
    </dataValidation>
    <dataValidation type="list" showInputMessage="1" showErrorMessage="1" errorTitle="性別" error="請填寫性別" sqref="D28:D1048576">
      <formula1>"男,女"</formula1>
    </dataValidation>
    <dataValidation type="list" showInputMessage="1" showErrorMessage="1" errorTitle="是否為會員" error="請填寫是否為會員" sqref="E93:E1048576">
      <formula1>"會員,非會員"</formula1>
    </dataValidation>
    <dataValidation type="date" showInputMessage="1" showErrorMessage="1" sqref="C28:C1048576">
      <formula1>4019</formula1>
      <formula2>42916</formula2>
    </dataValidation>
    <dataValidation showInputMessage="1" showErrorMessage="1" errorTitle="是否為會員" error="請填寫是否為會員" sqref="E30:E92 A30:A92"/>
    <dataValidation type="list" showInputMessage="1" showErrorMessage="1" sqref="F4:F27">
      <formula1>INDIRECT(G4)</formula1>
    </dataValidation>
    <dataValidation allowBlank="1" showErrorMessage="1" errorTitle="生日輸入格式" error="請輸入民國年/月/日_x000a_例如：民國34年5月7日，請填寫34/5/7" promptTitle="生日" prompt="請輸入生日，以判斷報名組別" sqref="C4:C27"/>
    <dataValidation showInputMessage="1" showErrorMessage="1" errorTitle="性別" error="請填寫性別" sqref="D4:D27"/>
    <dataValidation allowBlank="1" showInputMessage="1" showErrorMessage="1" errorTitle="姓名輸入" error="請輸入完整姓名，勿空白" sqref="B28:B39"/>
  </dataValidations>
  <pageMargins left="0.7" right="0.7" top="0.75" bottom="0.75" header="0.3" footer="0.3"/>
  <pageSetup paperSize="9" scale="4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5"/>
  <sheetViews>
    <sheetView zoomScaleNormal="100" zoomScaleSheetLayoutView="85" workbookViewId="0">
      <selection activeCell="B4" sqref="B4"/>
    </sheetView>
  </sheetViews>
  <sheetFormatPr defaultColWidth="9" defaultRowHeight="17" x14ac:dyDescent="0.4"/>
  <cols>
    <col min="1" max="1" width="24.90625" style="5" bestFit="1" customWidth="1"/>
    <col min="2" max="2" width="19.90625" style="5" customWidth="1"/>
    <col min="3" max="3" width="21.26953125" style="6" customWidth="1"/>
    <col min="4" max="4" width="9" style="5"/>
    <col min="5" max="5" width="9" style="4"/>
    <col min="6" max="6" width="11" style="5" customWidth="1"/>
    <col min="7" max="7" width="10.453125" style="5" hidden="1" customWidth="1"/>
    <col min="8" max="8" width="13.36328125" style="19" customWidth="1"/>
    <col min="9" max="9" width="13.36328125" style="20" customWidth="1"/>
    <col min="10" max="10" width="49.7265625" style="143" customWidth="1"/>
    <col min="11" max="11" width="9" style="5"/>
    <col min="12" max="12" width="10.6328125" style="5" bestFit="1" customWidth="1"/>
    <col min="13" max="13" width="9" style="96"/>
    <col min="14" max="16384" width="9" style="5"/>
  </cols>
  <sheetData>
    <row r="1" spans="1:15" ht="27.5" x14ac:dyDescent="0.4">
      <c r="A1" s="232" t="s">
        <v>111</v>
      </c>
      <c r="B1" s="232"/>
      <c r="C1" s="232"/>
      <c r="D1" s="232"/>
      <c r="E1" s="232"/>
      <c r="F1" s="232"/>
      <c r="G1" s="232"/>
      <c r="H1" s="232"/>
      <c r="I1" s="232"/>
      <c r="J1" s="232"/>
      <c r="L1" s="154"/>
      <c r="M1" s="154"/>
    </row>
    <row r="2" spans="1:15" ht="28" thickBot="1" x14ac:dyDescent="0.45">
      <c r="A2" s="233" t="s">
        <v>116</v>
      </c>
      <c r="B2" s="233"/>
      <c r="C2" s="233"/>
      <c r="D2" s="233"/>
      <c r="E2" s="233"/>
      <c r="F2" s="233"/>
      <c r="G2" s="233"/>
      <c r="H2" s="233"/>
      <c r="I2" s="233"/>
      <c r="J2" s="233"/>
      <c r="L2" s="154"/>
      <c r="M2" s="154"/>
    </row>
    <row r="3" spans="1:15" s="4" customFormat="1" ht="54.5" thickBot="1" x14ac:dyDescent="0.45">
      <c r="A3" s="59" t="s">
        <v>54</v>
      </c>
      <c r="B3" s="58" t="s">
        <v>19</v>
      </c>
      <c r="C3" s="60" t="s">
        <v>55</v>
      </c>
      <c r="D3" s="61" t="s">
        <v>20</v>
      </c>
      <c r="E3" s="68" t="s">
        <v>58</v>
      </c>
      <c r="F3" s="67" t="s">
        <v>49</v>
      </c>
      <c r="G3" s="62" t="s">
        <v>21</v>
      </c>
      <c r="H3" s="90" t="s">
        <v>137</v>
      </c>
      <c r="I3" s="234" t="s">
        <v>79</v>
      </c>
      <c r="J3" s="235"/>
      <c r="L3" s="155"/>
      <c r="M3" s="155"/>
    </row>
    <row r="4" spans="1:15" ht="20.5" customHeight="1" x14ac:dyDescent="0.4">
      <c r="A4" s="53" t="s">
        <v>18</v>
      </c>
      <c r="B4" s="17"/>
      <c r="C4" s="128" t="str">
        <f>IF(ISBLANK(B4),"",VLOOKUP(B4,報名基本資料填寫!$B$12:$D$91,3,0))</f>
        <v/>
      </c>
      <c r="D4" s="129" t="str">
        <f>IF(ISBLANK(B4),"",VLOOKUP(B4,報名基本資料填寫!$B$12:$E$91,4,0))</f>
        <v/>
      </c>
      <c r="E4" s="196" t="str">
        <f>IF(ISBLANK(B4),"",VLOOKUP(B4,報名基本資料填寫!$B$12:$G$91,5,0))</f>
        <v/>
      </c>
      <c r="F4" s="77"/>
      <c r="G4" s="63" t="str">
        <f>IF(C4="","",IF(C4&lt;=DATE(1963,7,22),"社會B組","社會A組"))</f>
        <v/>
      </c>
      <c r="H4" s="97">
        <f>N4+N12+N20</f>
        <v>0</v>
      </c>
      <c r="I4" s="206" t="str">
        <f>IF(AND(ISTEXT(B4),ISTEXT(F4)),"",IF(AND(ISTEXT(B4),ISBLANK(F4)),"請點選組別",""))</f>
        <v/>
      </c>
      <c r="J4" s="202" t="str">
        <f>IF(AND(ISTEXT(B4),COUNTBLANK($B4:$B11)&gt;3,M4="OK"),"人數不足，最少需報名5位喔",IF(AND(ISTEXT(B4),M4="WRONG"),"團體組別必須一致喔!!",IF(AND(ISTEXT(B4),M4="OK"),"感謝您的參與，我們7/22見喔!!","")))</f>
        <v/>
      </c>
      <c r="L4" s="175"/>
      <c r="M4" s="96" t="str">
        <f>IF(AND(ISTEXT(F4),COUNTIF(F4:F11,F4)=COUNTA(F4:F11)),"OK",IF(ISBLANK(F4),"","WRONG"))</f>
        <v/>
      </c>
      <c r="N4" s="96">
        <f>IF(ISBLANK(B4),0,IF(OR(E4="非會員",E5="非會員",E6="非會員",E7="非會員",E8="非會員",E9="非會員",E10="非會員",E11="非會員"),2000,1500))</f>
        <v>0</v>
      </c>
      <c r="O4" s="219">
        <f>COUNTIF($B$4:B4,B4)</f>
        <v>0</v>
      </c>
    </row>
    <row r="5" spans="1:15" ht="20.5" customHeight="1" x14ac:dyDescent="0.4">
      <c r="A5" s="54" t="s">
        <v>51</v>
      </c>
      <c r="B5" s="14"/>
      <c r="C5" s="128" t="str">
        <f>IF(ISBLANK(B5),"",VLOOKUP(B5,報名基本資料填寫!$B$12:$D$91,3,0))</f>
        <v/>
      </c>
      <c r="D5" s="129" t="str">
        <f>IF(ISBLANK(B5),"",VLOOKUP(B5,報名基本資料填寫!$B$12:$E$91,4,0))</f>
        <v/>
      </c>
      <c r="E5" s="197" t="str">
        <f>IF(ISBLANK(B5),"",VLOOKUP(B5,報名基本資料填寫!$B$12:$G$91,5,0))</f>
        <v/>
      </c>
      <c r="F5" s="78"/>
      <c r="G5" s="64" t="str">
        <f t="shared" ref="G5:G27" si="0">IF(C5="","",IF(C5&lt;=DATE(1963,7,22),"社會B組","社會A組"))</f>
        <v/>
      </c>
      <c r="H5" s="86"/>
      <c r="I5" s="207" t="str">
        <f t="shared" ref="I5:I27" si="1">IF(AND(ISTEXT(B5),ISTEXT(F5)),"",IF(AND(ISTEXT(B5),ISBLANK(F5)),"請點選組別",""))</f>
        <v/>
      </c>
      <c r="J5" s="203" t="str">
        <f>IF(OR(E4="非會員",E5="非會員",E6="非會員",E7="非會員",E8="非會員",E9="非會員",E10="非會員",E11="非會員"),"若團體報名成員有非會員者，則以非會員費計算","")</f>
        <v/>
      </c>
      <c r="L5" s="154"/>
      <c r="N5" s="96"/>
      <c r="O5" s="219">
        <f>COUNTIF($B$4:B5,B5)</f>
        <v>0</v>
      </c>
    </row>
    <row r="6" spans="1:15" ht="20.5" customHeight="1" x14ac:dyDescent="0.4">
      <c r="A6" s="54" t="s">
        <v>51</v>
      </c>
      <c r="B6" s="14"/>
      <c r="C6" s="128" t="str">
        <f>IF(ISBLANK(B6),"",VLOOKUP(B6,報名基本資料填寫!$B$12:$D$91,3,0))</f>
        <v/>
      </c>
      <c r="D6" s="129" t="str">
        <f>IF(ISBLANK(B6),"",VLOOKUP(B6,報名基本資料填寫!$B$12:$E$91,4,0))</f>
        <v/>
      </c>
      <c r="E6" s="197" t="str">
        <f>IF(ISBLANK(B6),"",VLOOKUP(B6,報名基本資料填寫!$B$12:$G$91,5,0))</f>
        <v/>
      </c>
      <c r="F6" s="78"/>
      <c r="G6" s="64" t="str">
        <f t="shared" si="0"/>
        <v/>
      </c>
      <c r="H6" s="86"/>
      <c r="I6" s="207" t="str">
        <f t="shared" si="1"/>
        <v/>
      </c>
      <c r="J6" s="204" t="str">
        <f>IF(SUM(O4:O11)&gt;COUNTA(B4:B11),"報名人員重覆","")</f>
        <v/>
      </c>
      <c r="L6" s="154"/>
      <c r="N6" s="96"/>
      <c r="O6" s="219">
        <f>COUNTIF($B$4:B6,B6)</f>
        <v>0</v>
      </c>
    </row>
    <row r="7" spans="1:15" ht="20.5" customHeight="1" x14ac:dyDescent="0.4">
      <c r="A7" s="54" t="s">
        <v>51</v>
      </c>
      <c r="B7" s="14"/>
      <c r="C7" s="128" t="str">
        <f>IF(ISBLANK(B7),"",VLOOKUP(B7,報名基本資料填寫!$B$12:$D$91,3,0))</f>
        <v/>
      </c>
      <c r="D7" s="129" t="str">
        <f>IF(ISBLANK(B7),"",VLOOKUP(B7,報名基本資料填寫!$B$12:$E$91,4,0))</f>
        <v/>
      </c>
      <c r="E7" s="197" t="str">
        <f>IF(ISBLANK(B7),"",VLOOKUP(B7,報名基本資料填寫!$B$12:$G$91,5,0))</f>
        <v/>
      </c>
      <c r="F7" s="78"/>
      <c r="G7" s="64" t="str">
        <f t="shared" si="0"/>
        <v/>
      </c>
      <c r="H7" s="86"/>
      <c r="I7" s="207" t="str">
        <f t="shared" si="1"/>
        <v/>
      </c>
      <c r="J7" s="203"/>
      <c r="L7" s="154"/>
      <c r="N7" s="96"/>
      <c r="O7" s="219">
        <f>COUNTIF($B$4:B7,B7)</f>
        <v>0</v>
      </c>
    </row>
    <row r="8" spans="1:15" ht="20.5" customHeight="1" x14ac:dyDescent="0.4">
      <c r="A8" s="54" t="s">
        <v>51</v>
      </c>
      <c r="B8" s="14"/>
      <c r="C8" s="128" t="str">
        <f>IF(ISBLANK(B8),"",VLOOKUP(B8,報名基本資料填寫!$B$12:$D$91,3,0))</f>
        <v/>
      </c>
      <c r="D8" s="129" t="str">
        <f>IF(ISBLANK(B8),"",VLOOKUP(B8,報名基本資料填寫!$B$12:$E$91,4,0))</f>
        <v/>
      </c>
      <c r="E8" s="197" t="str">
        <f>IF(ISBLANK(B8),"",VLOOKUP(B8,報名基本資料填寫!$B$12:$G$91,5,0))</f>
        <v/>
      </c>
      <c r="F8" s="78"/>
      <c r="G8" s="64" t="str">
        <f t="shared" si="0"/>
        <v/>
      </c>
      <c r="H8" s="86"/>
      <c r="I8" s="207" t="str">
        <f t="shared" si="1"/>
        <v/>
      </c>
      <c r="J8" s="203"/>
      <c r="L8" s="154"/>
      <c r="N8" s="96"/>
      <c r="O8" s="219">
        <f>COUNTIF($B$4:B8,B8)</f>
        <v>0</v>
      </c>
    </row>
    <row r="9" spans="1:15" ht="20.5" customHeight="1" x14ac:dyDescent="0.4">
      <c r="A9" s="54" t="s">
        <v>51</v>
      </c>
      <c r="B9" s="14"/>
      <c r="C9" s="128" t="str">
        <f>IF(ISBLANK(B9),"",VLOOKUP(B9,報名基本資料填寫!$B$12:$D$91,3,0))</f>
        <v/>
      </c>
      <c r="D9" s="129" t="str">
        <f>IF(ISBLANK(B9),"",VLOOKUP(B9,報名基本資料填寫!$B$12:$E$91,4,0))</f>
        <v/>
      </c>
      <c r="E9" s="197" t="str">
        <f>IF(ISBLANK(B9),"",VLOOKUP(B9,報名基本資料填寫!$B$12:$G$91,5,0))</f>
        <v/>
      </c>
      <c r="F9" s="78"/>
      <c r="G9" s="64" t="str">
        <f t="shared" si="0"/>
        <v/>
      </c>
      <c r="H9" s="86"/>
      <c r="I9" s="207" t="str">
        <f t="shared" si="1"/>
        <v/>
      </c>
      <c r="J9" s="203"/>
      <c r="L9" s="154"/>
      <c r="N9" s="96"/>
      <c r="O9" s="219">
        <f>COUNTIF($B$4:B9,B9)</f>
        <v>0</v>
      </c>
    </row>
    <row r="10" spans="1:15" ht="20.5" customHeight="1" x14ac:dyDescent="0.4">
      <c r="A10" s="54" t="s">
        <v>51</v>
      </c>
      <c r="B10" s="14"/>
      <c r="C10" s="128" t="str">
        <f>IF(ISBLANK(B10),"",VLOOKUP(B10,報名基本資料填寫!$B$12:$D$91,3,0))</f>
        <v/>
      </c>
      <c r="D10" s="129" t="str">
        <f>IF(ISBLANK(B10),"",VLOOKUP(B10,報名基本資料填寫!$B$12:$E$91,4,0))</f>
        <v/>
      </c>
      <c r="E10" s="197" t="str">
        <f>IF(ISBLANK(B10),"",VLOOKUP(B10,報名基本資料填寫!$B$12:$G$91,5,0))</f>
        <v/>
      </c>
      <c r="F10" s="78"/>
      <c r="G10" s="64" t="str">
        <f t="shared" si="0"/>
        <v/>
      </c>
      <c r="H10" s="86"/>
      <c r="I10" s="207" t="str">
        <f t="shared" si="1"/>
        <v/>
      </c>
      <c r="J10" s="203"/>
      <c r="L10" s="154"/>
      <c r="N10" s="96"/>
      <c r="O10" s="219">
        <f>COUNTIF($B$4:B10,B10)</f>
        <v>0</v>
      </c>
    </row>
    <row r="11" spans="1:15" ht="20.5" customHeight="1" thickBot="1" x14ac:dyDescent="0.45">
      <c r="A11" s="55" t="s">
        <v>51</v>
      </c>
      <c r="B11" s="15"/>
      <c r="C11" s="130" t="str">
        <f>IF(ISBLANK(B11),"",VLOOKUP(B11,報名基本資料填寫!$B$12:$D$91,3,0))</f>
        <v/>
      </c>
      <c r="D11" s="133" t="str">
        <f>IF(ISBLANK(B11),"",VLOOKUP(B11,報名基本資料填寫!$B$12:$E$91,4,0))</f>
        <v/>
      </c>
      <c r="E11" s="198" t="str">
        <f>IF(ISBLANK(B11),"",VLOOKUP(B11,報名基本資料填寫!$B$12:$G$91,5,0))</f>
        <v/>
      </c>
      <c r="F11" s="80"/>
      <c r="G11" s="66" t="str">
        <f t="shared" si="0"/>
        <v/>
      </c>
      <c r="H11" s="88"/>
      <c r="I11" s="208" t="str">
        <f t="shared" si="1"/>
        <v/>
      </c>
      <c r="J11" s="205"/>
      <c r="L11" s="154"/>
      <c r="N11" s="96"/>
      <c r="O11" s="219">
        <f>COUNTIF($B$4:B11,B11)</f>
        <v>0</v>
      </c>
    </row>
    <row r="12" spans="1:15" ht="20.5" customHeight="1" x14ac:dyDescent="0.4">
      <c r="A12" s="57" t="s">
        <v>52</v>
      </c>
      <c r="B12" s="17"/>
      <c r="C12" s="128" t="str">
        <f>IF(ISBLANK(B12),"",VLOOKUP(B12,報名基本資料填寫!$B$12:$D$91,3,0))</f>
        <v/>
      </c>
      <c r="D12" s="142" t="str">
        <f>IF(ISBLANK(B12),"",VLOOKUP(B12,報名基本資料填寫!$B$12:$E$91,4,0))</f>
        <v/>
      </c>
      <c r="E12" s="199" t="str">
        <f>IF(ISBLANK(B12),"",VLOOKUP(B12,報名基本資料填寫!$B$12:$G$91,5,0))</f>
        <v/>
      </c>
      <c r="F12" s="79"/>
      <c r="G12" s="65" t="str">
        <f t="shared" si="0"/>
        <v/>
      </c>
      <c r="H12" s="87"/>
      <c r="I12" s="209" t="str">
        <f t="shared" si="1"/>
        <v/>
      </c>
      <c r="J12" s="202" t="str">
        <f>IF(AND(ISTEXT(B12),COUNTBLANK($B12:$B19)&gt;3,M12="OK"),"人數不足，最少需報名5位喔",IF(AND(ISTEXT(B12),M12="WRONG"),"團體組別必須一致喔!!",IF(AND(ISTEXT(B12),M12="OK"),"感謝您的參與，我們7/22見喔!!","")))</f>
        <v/>
      </c>
      <c r="L12" s="154"/>
      <c r="M12" s="96" t="str">
        <f>IF(AND(ISTEXT(F12),COUNTIF(F12:F19,F12)=COUNTA(F12:F19)),"OK",IF(ISBLANK(F12),"","WRONG"))</f>
        <v/>
      </c>
      <c r="N12" s="96">
        <f>IF(ISBLANK(B12),0,IF(OR(E12="非會員",E13="非會員",E14="非會員",E15="非會員",E16="非會員",E17="非會員",E18="非會員",E19="非會員"),2000,1500))</f>
        <v>0</v>
      </c>
      <c r="O12" s="219">
        <f>COUNTIF($B$12:B12,B12)</f>
        <v>0</v>
      </c>
    </row>
    <row r="13" spans="1:15" ht="20.5" customHeight="1" x14ac:dyDescent="0.4">
      <c r="A13" s="42" t="s">
        <v>52</v>
      </c>
      <c r="B13" s="14"/>
      <c r="C13" s="128" t="str">
        <f>IF(ISBLANK(B13),"",VLOOKUP(B13,報名基本資料填寫!$B$12:$D$91,3,0))</f>
        <v/>
      </c>
      <c r="D13" s="129" t="str">
        <f>IF(ISBLANK(B13),"",VLOOKUP(B13,報名基本資料填寫!$B$12:$E$91,4,0))</f>
        <v/>
      </c>
      <c r="E13" s="197" t="str">
        <f>IF(ISBLANK(B13),"",VLOOKUP(B13,報名基本資料填寫!$B$12:$G$91,5,0))</f>
        <v/>
      </c>
      <c r="F13" s="78"/>
      <c r="G13" s="64" t="str">
        <f t="shared" si="0"/>
        <v/>
      </c>
      <c r="H13" s="86"/>
      <c r="I13" s="207" t="str">
        <f t="shared" si="1"/>
        <v/>
      </c>
      <c r="J13" s="203" t="str">
        <f>IF(OR(E12="非會員",E13="非會員",E14="非會員",E15="非會員",E16="非會員",E17="非會員",E18="非會員",E19="非會員"),"若團體報名成員有非會員者，則以非會員費計算","")</f>
        <v/>
      </c>
      <c r="L13" s="154"/>
      <c r="N13" s="96"/>
      <c r="O13" s="219">
        <f>COUNTIF($B$12:B13,B13)</f>
        <v>0</v>
      </c>
    </row>
    <row r="14" spans="1:15" ht="20.5" customHeight="1" x14ac:dyDescent="0.4">
      <c r="A14" s="42" t="s">
        <v>52</v>
      </c>
      <c r="B14" s="14"/>
      <c r="C14" s="128" t="str">
        <f>IF(ISBLANK(B14),"",VLOOKUP(B14,報名基本資料填寫!$B$12:$D$91,3,0))</f>
        <v/>
      </c>
      <c r="D14" s="129" t="str">
        <f>IF(ISBLANK(B14),"",VLOOKUP(B14,報名基本資料填寫!$B$12:$E$91,4,0))</f>
        <v/>
      </c>
      <c r="E14" s="197" t="str">
        <f>IF(ISBLANK(B14),"",VLOOKUP(B14,報名基本資料填寫!$B$12:$G$91,5,0))</f>
        <v/>
      </c>
      <c r="F14" s="78"/>
      <c r="G14" s="64" t="str">
        <f t="shared" si="0"/>
        <v/>
      </c>
      <c r="H14" s="86"/>
      <c r="I14" s="207" t="str">
        <f t="shared" si="1"/>
        <v/>
      </c>
      <c r="J14" s="204" t="str">
        <f>IF(SUM(O12:O19)&gt;COUNTA(B12:B19),"報名人員重覆","")</f>
        <v/>
      </c>
      <c r="L14" s="154"/>
      <c r="N14" s="96"/>
      <c r="O14" s="219">
        <f>COUNTIF($B$12:B14,B14)</f>
        <v>0</v>
      </c>
    </row>
    <row r="15" spans="1:15" ht="20.5" customHeight="1" x14ac:dyDescent="0.4">
      <c r="A15" s="42" t="s">
        <v>52</v>
      </c>
      <c r="B15" s="14"/>
      <c r="C15" s="128" t="str">
        <f>IF(ISBLANK(B15),"",VLOOKUP(B15,報名基本資料填寫!$B$12:$D$91,3,0))</f>
        <v/>
      </c>
      <c r="D15" s="129" t="str">
        <f>IF(ISBLANK(B15),"",VLOOKUP(B15,報名基本資料填寫!$B$12:$E$91,4,0))</f>
        <v/>
      </c>
      <c r="E15" s="197" t="str">
        <f>IF(ISBLANK(B15),"",VLOOKUP(B15,報名基本資料填寫!$B$12:$G$91,5,0))</f>
        <v/>
      </c>
      <c r="F15" s="78"/>
      <c r="G15" s="64" t="str">
        <f t="shared" si="0"/>
        <v/>
      </c>
      <c r="H15" s="86"/>
      <c r="I15" s="207" t="str">
        <f t="shared" si="1"/>
        <v/>
      </c>
      <c r="J15" s="203"/>
      <c r="L15" s="154"/>
      <c r="N15" s="96"/>
      <c r="O15" s="219">
        <f>COUNTIF($B$12:B15,B15)</f>
        <v>0</v>
      </c>
    </row>
    <row r="16" spans="1:15" ht="20.5" customHeight="1" x14ac:dyDescent="0.4">
      <c r="A16" s="42" t="s">
        <v>52</v>
      </c>
      <c r="B16" s="14"/>
      <c r="C16" s="128" t="str">
        <f>IF(ISBLANK(B16),"",VLOOKUP(B16,報名基本資料填寫!$B$12:$D$91,3,0))</f>
        <v/>
      </c>
      <c r="D16" s="129" t="str">
        <f>IF(ISBLANK(B16),"",VLOOKUP(B16,報名基本資料填寫!$B$12:$E$91,4,0))</f>
        <v/>
      </c>
      <c r="E16" s="197" t="str">
        <f>IF(ISBLANK(B16),"",VLOOKUP(B16,報名基本資料填寫!$B$12:$G$91,5,0))</f>
        <v/>
      </c>
      <c r="F16" s="78"/>
      <c r="G16" s="64" t="str">
        <f t="shared" si="0"/>
        <v/>
      </c>
      <c r="H16" s="86"/>
      <c r="I16" s="207" t="str">
        <f t="shared" si="1"/>
        <v/>
      </c>
      <c r="J16" s="203"/>
      <c r="L16" s="154"/>
      <c r="N16" s="96"/>
      <c r="O16" s="219">
        <f>COUNTIF($B$12:B16,B16)</f>
        <v>0</v>
      </c>
    </row>
    <row r="17" spans="1:15" ht="20.5" customHeight="1" x14ac:dyDescent="0.4">
      <c r="A17" s="42" t="s">
        <v>52</v>
      </c>
      <c r="B17" s="14"/>
      <c r="C17" s="128" t="str">
        <f>IF(ISBLANK(B17),"",VLOOKUP(B17,報名基本資料填寫!$B$12:$D$91,3,0))</f>
        <v/>
      </c>
      <c r="D17" s="129" t="str">
        <f>IF(ISBLANK(B17),"",VLOOKUP(B17,報名基本資料填寫!$B$12:$E$91,4,0))</f>
        <v/>
      </c>
      <c r="E17" s="197" t="str">
        <f>IF(ISBLANK(B17),"",VLOOKUP(B17,報名基本資料填寫!$B$12:$G$91,5,0))</f>
        <v/>
      </c>
      <c r="F17" s="78"/>
      <c r="G17" s="64" t="str">
        <f t="shared" si="0"/>
        <v/>
      </c>
      <c r="H17" s="86"/>
      <c r="I17" s="207" t="str">
        <f t="shared" si="1"/>
        <v/>
      </c>
      <c r="J17" s="203"/>
      <c r="L17" s="154"/>
      <c r="N17" s="96"/>
      <c r="O17" s="219">
        <f>COUNTIF($B$12:B17,B17)</f>
        <v>0</v>
      </c>
    </row>
    <row r="18" spans="1:15" ht="20.5" customHeight="1" x14ac:dyDescent="0.4">
      <c r="A18" s="42" t="s">
        <v>52</v>
      </c>
      <c r="B18" s="14"/>
      <c r="C18" s="128" t="str">
        <f>IF(ISBLANK(B18),"",VLOOKUP(B18,報名基本資料填寫!$B$12:$D$91,3,0))</f>
        <v/>
      </c>
      <c r="D18" s="129" t="str">
        <f>IF(ISBLANK(B18),"",VLOOKUP(B18,報名基本資料填寫!$B$12:$E$91,4,0))</f>
        <v/>
      </c>
      <c r="E18" s="197" t="str">
        <f>IF(ISBLANK(B18),"",VLOOKUP(B18,報名基本資料填寫!$B$12:$G$91,5,0))</f>
        <v/>
      </c>
      <c r="F18" s="78"/>
      <c r="G18" s="64" t="str">
        <f t="shared" si="0"/>
        <v/>
      </c>
      <c r="H18" s="86"/>
      <c r="I18" s="207" t="str">
        <f t="shared" si="1"/>
        <v/>
      </c>
      <c r="J18" s="203"/>
      <c r="L18" s="154"/>
      <c r="N18" s="96"/>
      <c r="O18" s="219">
        <f>COUNTIF($B$12:B18,B18)</f>
        <v>0</v>
      </c>
    </row>
    <row r="19" spans="1:15" ht="20.5" customHeight="1" thickBot="1" x14ac:dyDescent="0.45">
      <c r="A19" s="43" t="s">
        <v>52</v>
      </c>
      <c r="B19" s="15"/>
      <c r="C19" s="130" t="str">
        <f>IF(ISBLANK(B19),"",VLOOKUP(B19,報名基本資料填寫!$B$12:$D$91,3,0))</f>
        <v/>
      </c>
      <c r="D19" s="133" t="str">
        <f>IF(ISBLANK(B19),"",VLOOKUP(B19,報名基本資料填寫!$B$12:$E$91,4,0))</f>
        <v/>
      </c>
      <c r="E19" s="198" t="str">
        <f>IF(ISBLANK(B19),"",VLOOKUP(B19,報名基本資料填寫!$B$12:$G$91,5,0))</f>
        <v/>
      </c>
      <c r="F19" s="80"/>
      <c r="G19" s="66" t="str">
        <f t="shared" si="0"/>
        <v/>
      </c>
      <c r="H19" s="88"/>
      <c r="I19" s="208" t="str">
        <f t="shared" si="1"/>
        <v/>
      </c>
      <c r="J19" s="205"/>
      <c r="L19" s="154"/>
      <c r="N19" s="96"/>
      <c r="O19" s="219">
        <f>COUNTIF($B$12:B19,B19)</f>
        <v>0</v>
      </c>
    </row>
    <row r="20" spans="1:15" ht="20.5" customHeight="1" x14ac:dyDescent="0.4">
      <c r="A20" s="56" t="s">
        <v>53</v>
      </c>
      <c r="B20" s="17"/>
      <c r="C20" s="128" t="str">
        <f>IF(ISBLANK(B20),"",VLOOKUP(B20,報名基本資料填寫!$B$12:$D$91,3,0))</f>
        <v/>
      </c>
      <c r="D20" s="142" t="str">
        <f>IF(ISBLANK(B20),"",VLOOKUP(B20,報名基本資料填寫!$B$12:$E$91,4,0))</f>
        <v/>
      </c>
      <c r="E20" s="196" t="str">
        <f>IF(ISBLANK(B20),"",VLOOKUP(B20,報名基本資料填寫!$B$12:$G$91,5,0))</f>
        <v/>
      </c>
      <c r="F20" s="77"/>
      <c r="G20" s="63" t="str">
        <f t="shared" si="0"/>
        <v/>
      </c>
      <c r="H20" s="89"/>
      <c r="I20" s="210" t="str">
        <f t="shared" si="1"/>
        <v/>
      </c>
      <c r="J20" s="202" t="str">
        <f>IF(AND(ISTEXT(B20),COUNTBLANK($B20:$B27)&gt;3,M20="OK"),"人數不足，最少需報名5位喔",IF(AND(ISTEXT(B20),M20="WRONG"),"團體組別必須一致喔!!",IF(AND(ISTEXT(B20),M20="OK"),"感謝您的參與，我們7/22見喔!!","")))</f>
        <v/>
      </c>
      <c r="L20" s="154"/>
      <c r="M20" s="96" t="str">
        <f>IF(AND(ISTEXT(F20),COUNTIF(F20:F27,F20)=COUNTA(F20:F27)),"OK",IF(ISBLANK(F20),"","WRONG"))</f>
        <v/>
      </c>
      <c r="N20" s="96">
        <f>IF(ISBLANK(B20),0,IF(OR(E20="非會員",E21="非會員",E22="非會員",E23="非會員",E24="非會員",E25="非會員",E26="非會員",E27="非會員"),2000,1500))</f>
        <v>0</v>
      </c>
      <c r="O20" s="219">
        <f>COUNTIF($B$20:B20,B20)</f>
        <v>0</v>
      </c>
    </row>
    <row r="21" spans="1:15" ht="20.5" customHeight="1" x14ac:dyDescent="0.4">
      <c r="A21" s="42" t="s">
        <v>53</v>
      </c>
      <c r="B21" s="17"/>
      <c r="C21" s="128" t="str">
        <f>IF(ISBLANK(B21),"",VLOOKUP(B21,報名基本資料填寫!$B$12:$D$91,3,0))</f>
        <v/>
      </c>
      <c r="D21" s="129" t="str">
        <f>IF(ISBLANK(B21),"",VLOOKUP(B21,報名基本資料填寫!$B$12:$E$91,4,0))</f>
        <v/>
      </c>
      <c r="E21" s="196" t="str">
        <f>IF(ISBLANK(B21),"",VLOOKUP(B21,報名基本資料填寫!$B$12:$G$91,5,0))</f>
        <v/>
      </c>
      <c r="F21" s="77"/>
      <c r="G21" s="63" t="str">
        <f t="shared" si="0"/>
        <v/>
      </c>
      <c r="H21" s="89"/>
      <c r="I21" s="210" t="str">
        <f t="shared" si="1"/>
        <v/>
      </c>
      <c r="J21" s="203" t="str">
        <f>IF(OR(E20="非會員",E21="非會員",E22="非會員",E23="非會員",E24="非會員",E25="非會員",E26="非會員",E27="非會員"),"若團體報名成員有非會員者，則以非會員費計算","")</f>
        <v/>
      </c>
      <c r="L21" s="154"/>
      <c r="N21" s="96"/>
      <c r="O21" s="219">
        <f>COUNTIF($B$20:B21,B21)</f>
        <v>0</v>
      </c>
    </row>
    <row r="22" spans="1:15" ht="20.5" customHeight="1" x14ac:dyDescent="0.4">
      <c r="A22" s="42" t="s">
        <v>53</v>
      </c>
      <c r="B22" s="14"/>
      <c r="C22" s="128" t="str">
        <f>IF(ISBLANK(B22),"",VLOOKUP(B22,報名基本資料填寫!$B$12:$D$91,3,0))</f>
        <v/>
      </c>
      <c r="D22" s="129" t="str">
        <f>IF(ISBLANK(B22),"",VLOOKUP(B22,報名基本資料填寫!$B$12:$E$91,4,0))</f>
        <v/>
      </c>
      <c r="E22" s="197" t="str">
        <f>IF(ISBLANK(B22),"",VLOOKUP(B22,報名基本資料填寫!$B$12:$G$91,5,0))</f>
        <v/>
      </c>
      <c r="F22" s="78"/>
      <c r="G22" s="64" t="str">
        <f t="shared" si="0"/>
        <v/>
      </c>
      <c r="H22" s="86"/>
      <c r="I22" s="207" t="str">
        <f t="shared" si="1"/>
        <v/>
      </c>
      <c r="J22" s="204" t="str">
        <f>IF(SUM(O20:O27)&gt;COUNTA(B20:B27),"報名人員重覆","")</f>
        <v/>
      </c>
      <c r="L22" s="154"/>
      <c r="N22" s="96"/>
      <c r="O22" s="219">
        <f>COUNTIF($B$20:B22,B22)</f>
        <v>0</v>
      </c>
    </row>
    <row r="23" spans="1:15" ht="20.5" customHeight="1" x14ac:dyDescent="0.4">
      <c r="A23" s="42" t="s">
        <v>53</v>
      </c>
      <c r="B23" s="14"/>
      <c r="C23" s="128" t="str">
        <f>IF(ISBLANK(B23),"",VLOOKUP(B23,報名基本資料填寫!$B$12:$D$91,3,0))</f>
        <v/>
      </c>
      <c r="D23" s="129" t="str">
        <f>IF(ISBLANK(B23),"",VLOOKUP(B23,報名基本資料填寫!$B$12:$E$91,4,0))</f>
        <v/>
      </c>
      <c r="E23" s="197" t="str">
        <f>IF(ISBLANK(B23),"",VLOOKUP(B23,報名基本資料填寫!$B$12:$G$91,5,0))</f>
        <v/>
      </c>
      <c r="F23" s="78"/>
      <c r="G23" s="64" t="str">
        <f t="shared" si="0"/>
        <v/>
      </c>
      <c r="H23" s="86"/>
      <c r="I23" s="207" t="str">
        <f t="shared" si="1"/>
        <v/>
      </c>
      <c r="J23" s="203"/>
      <c r="L23" s="154"/>
      <c r="N23" s="96"/>
      <c r="O23" s="219">
        <f>COUNTIF($B$20:B23,B23)</f>
        <v>0</v>
      </c>
    </row>
    <row r="24" spans="1:15" ht="20.5" customHeight="1" x14ac:dyDescent="0.4">
      <c r="A24" s="42" t="s">
        <v>53</v>
      </c>
      <c r="B24" s="14"/>
      <c r="C24" s="128" t="str">
        <f>IF(ISBLANK(B24),"",VLOOKUP(B24,報名基本資料填寫!$B$12:$D$91,3,0))</f>
        <v/>
      </c>
      <c r="D24" s="129" t="str">
        <f>IF(ISBLANK(B24),"",VLOOKUP(B24,報名基本資料填寫!$B$12:$E$91,4,0))</f>
        <v/>
      </c>
      <c r="E24" s="197" t="str">
        <f>IF(ISBLANK(B24),"",VLOOKUP(B24,報名基本資料填寫!$B$12:$G$91,5,0))</f>
        <v/>
      </c>
      <c r="F24" s="78"/>
      <c r="G24" s="64" t="str">
        <f t="shared" si="0"/>
        <v/>
      </c>
      <c r="H24" s="86"/>
      <c r="I24" s="207" t="str">
        <f t="shared" si="1"/>
        <v/>
      </c>
      <c r="J24" s="203"/>
      <c r="N24" s="96"/>
      <c r="O24" s="219">
        <f>COUNTIF($B$20:B24,B24)</f>
        <v>0</v>
      </c>
    </row>
    <row r="25" spans="1:15" ht="20.5" customHeight="1" x14ac:dyDescent="0.4">
      <c r="A25" s="42" t="s">
        <v>53</v>
      </c>
      <c r="B25" s="14"/>
      <c r="C25" s="128" t="str">
        <f>IF(ISBLANK(B25),"",VLOOKUP(B25,報名基本資料填寫!$B$12:$D$91,3,0))</f>
        <v/>
      </c>
      <c r="D25" s="129" t="str">
        <f>IF(ISBLANK(B25),"",VLOOKUP(B25,報名基本資料填寫!$B$12:$E$91,4,0))</f>
        <v/>
      </c>
      <c r="E25" s="197" t="str">
        <f>IF(ISBLANK(B25),"",VLOOKUP(B25,報名基本資料填寫!$B$12:$G$91,5,0))</f>
        <v/>
      </c>
      <c r="F25" s="78"/>
      <c r="G25" s="64" t="str">
        <f t="shared" si="0"/>
        <v/>
      </c>
      <c r="H25" s="86"/>
      <c r="I25" s="207" t="str">
        <f t="shared" si="1"/>
        <v/>
      </c>
      <c r="J25" s="203"/>
      <c r="N25" s="96"/>
      <c r="O25" s="219">
        <f>COUNTIF($B$20:B25,B25)</f>
        <v>0</v>
      </c>
    </row>
    <row r="26" spans="1:15" ht="20.5" customHeight="1" x14ac:dyDescent="0.4">
      <c r="A26" s="42" t="s">
        <v>53</v>
      </c>
      <c r="B26" s="14"/>
      <c r="C26" s="128" t="str">
        <f>IF(ISBLANK(B26),"",VLOOKUP(B26,報名基本資料填寫!$B$12:$D$91,3,0))</f>
        <v/>
      </c>
      <c r="D26" s="129" t="str">
        <f>IF(ISBLANK(B26),"",VLOOKUP(B26,報名基本資料填寫!$B$12:$E$91,4,0))</f>
        <v/>
      </c>
      <c r="E26" s="197" t="str">
        <f>IF(ISBLANK(B26),"",VLOOKUP(B26,報名基本資料填寫!$B$12:$G$91,5,0))</f>
        <v/>
      </c>
      <c r="F26" s="78"/>
      <c r="G26" s="64" t="str">
        <f t="shared" si="0"/>
        <v/>
      </c>
      <c r="H26" s="86"/>
      <c r="I26" s="207" t="str">
        <f t="shared" si="1"/>
        <v/>
      </c>
      <c r="J26" s="203"/>
      <c r="N26" s="96"/>
      <c r="O26" s="219">
        <f>COUNTIF($B$20:B26,B26)</f>
        <v>0</v>
      </c>
    </row>
    <row r="27" spans="1:15" ht="20.5" customHeight="1" thickBot="1" x14ac:dyDescent="0.45">
      <c r="A27" s="43" t="s">
        <v>53</v>
      </c>
      <c r="B27" s="15"/>
      <c r="C27" s="130" t="str">
        <f>IF(ISBLANK(B27),"",VLOOKUP(B27,報名基本資料填寫!$B$12:$D$91,3,0))</f>
        <v/>
      </c>
      <c r="D27" s="133" t="str">
        <f>IF(ISBLANK(B27),"",VLOOKUP(B27,報名基本資料填寫!$B$12:$E$91,4,0))</f>
        <v/>
      </c>
      <c r="E27" s="198" t="str">
        <f>IF(ISBLANK(B27),"",VLOOKUP(B27,報名基本資料填寫!$B$12:$G$91,5,0))</f>
        <v/>
      </c>
      <c r="F27" s="141"/>
      <c r="G27" s="66" t="str">
        <f t="shared" si="0"/>
        <v/>
      </c>
      <c r="H27" s="88"/>
      <c r="I27" s="208" t="str">
        <f t="shared" si="1"/>
        <v/>
      </c>
      <c r="J27" s="205"/>
      <c r="N27" s="96"/>
      <c r="O27" s="219">
        <f>COUNTIF($B$20:B27,B27)</f>
        <v>0</v>
      </c>
    </row>
    <row r="28" spans="1:15" x14ac:dyDescent="0.4">
      <c r="A28" s="5" t="s">
        <v>90</v>
      </c>
      <c r="H28" s="20"/>
    </row>
    <row r="29" spans="1:15" x14ac:dyDescent="0.4">
      <c r="A29" s="5" t="s">
        <v>91</v>
      </c>
      <c r="H29" s="20"/>
    </row>
    <row r="30" spans="1:15" x14ac:dyDescent="0.4">
      <c r="A30" s="18"/>
      <c r="E30" s="51"/>
      <c r="H30" s="20"/>
    </row>
    <row r="31" spans="1:15" x14ac:dyDescent="0.4">
      <c r="A31" s="18"/>
      <c r="E31" s="51"/>
      <c r="H31" s="20"/>
    </row>
    <row r="32" spans="1:15" x14ac:dyDescent="0.4">
      <c r="A32" s="18"/>
      <c r="E32" s="51"/>
      <c r="H32" s="20"/>
    </row>
    <row r="33" spans="1:8" x14ac:dyDescent="0.4">
      <c r="A33" s="18"/>
      <c r="E33" s="51"/>
      <c r="H33" s="20"/>
    </row>
    <row r="34" spans="1:8" x14ac:dyDescent="0.4">
      <c r="A34" s="18"/>
      <c r="E34" s="51"/>
      <c r="H34" s="20"/>
    </row>
    <row r="35" spans="1:8" x14ac:dyDescent="0.4">
      <c r="A35" s="18"/>
      <c r="E35" s="51"/>
      <c r="H35" s="20"/>
    </row>
    <row r="36" spans="1:8" x14ac:dyDescent="0.4">
      <c r="A36" s="18"/>
      <c r="E36" s="51"/>
      <c r="H36" s="20"/>
    </row>
    <row r="37" spans="1:8" x14ac:dyDescent="0.4">
      <c r="A37" s="18"/>
      <c r="E37" s="51"/>
      <c r="H37" s="20"/>
    </row>
    <row r="38" spans="1:8" x14ac:dyDescent="0.4">
      <c r="A38" s="18"/>
      <c r="E38" s="51"/>
      <c r="H38" s="20"/>
    </row>
    <row r="39" spans="1:8" x14ac:dyDescent="0.4">
      <c r="A39" s="18"/>
      <c r="E39" s="51"/>
      <c r="H39" s="20"/>
    </row>
    <row r="40" spans="1:8" x14ac:dyDescent="0.4">
      <c r="A40" s="18"/>
      <c r="E40" s="51"/>
      <c r="H40" s="20"/>
    </row>
    <row r="41" spans="1:8" x14ac:dyDescent="0.4">
      <c r="A41" s="18"/>
      <c r="E41" s="51"/>
      <c r="H41" s="20"/>
    </row>
    <row r="42" spans="1:8" x14ac:dyDescent="0.4">
      <c r="A42" s="18"/>
      <c r="E42" s="51"/>
      <c r="H42" s="20"/>
    </row>
    <row r="43" spans="1:8" x14ac:dyDescent="0.4">
      <c r="A43" s="18"/>
      <c r="E43" s="51"/>
      <c r="H43" s="20"/>
    </row>
    <row r="44" spans="1:8" x14ac:dyDescent="0.4">
      <c r="A44" s="18"/>
      <c r="E44" s="51"/>
      <c r="H44" s="20"/>
    </row>
    <row r="45" spans="1:8" x14ac:dyDescent="0.4">
      <c r="A45" s="18"/>
      <c r="E45" s="51"/>
      <c r="H45" s="20"/>
    </row>
    <row r="46" spans="1:8" x14ac:dyDescent="0.4">
      <c r="A46" s="18"/>
      <c r="E46" s="51"/>
      <c r="H46" s="20"/>
    </row>
    <row r="47" spans="1:8" x14ac:dyDescent="0.4">
      <c r="A47" s="18"/>
      <c r="E47" s="51"/>
      <c r="H47" s="20"/>
    </row>
    <row r="48" spans="1:8" x14ac:dyDescent="0.4">
      <c r="A48" s="18"/>
      <c r="E48" s="51"/>
      <c r="H48" s="20"/>
    </row>
    <row r="49" spans="1:8" x14ac:dyDescent="0.4">
      <c r="A49" s="18"/>
      <c r="E49" s="51"/>
      <c r="H49" s="20"/>
    </row>
    <row r="50" spans="1:8" x14ac:dyDescent="0.4">
      <c r="A50" s="18"/>
      <c r="E50" s="51"/>
      <c r="H50" s="20"/>
    </row>
    <row r="51" spans="1:8" x14ac:dyDescent="0.4">
      <c r="A51" s="18"/>
      <c r="E51" s="51"/>
      <c r="H51" s="20"/>
    </row>
    <row r="52" spans="1:8" x14ac:dyDescent="0.4">
      <c r="A52" s="18"/>
      <c r="E52" s="51"/>
      <c r="H52" s="20"/>
    </row>
    <row r="53" spans="1:8" x14ac:dyDescent="0.4">
      <c r="A53" s="18"/>
      <c r="E53" s="51"/>
      <c r="H53" s="20"/>
    </row>
    <row r="54" spans="1:8" x14ac:dyDescent="0.4">
      <c r="A54" s="18"/>
      <c r="E54" s="51"/>
      <c r="H54" s="20"/>
    </row>
    <row r="55" spans="1:8" x14ac:dyDescent="0.4">
      <c r="A55" s="18"/>
      <c r="E55" s="51"/>
      <c r="H55" s="20"/>
    </row>
    <row r="56" spans="1:8" x14ac:dyDescent="0.4">
      <c r="A56" s="18"/>
      <c r="E56" s="51"/>
      <c r="H56" s="20"/>
    </row>
    <row r="57" spans="1:8" x14ac:dyDescent="0.4">
      <c r="A57" s="18"/>
      <c r="E57" s="51"/>
      <c r="H57" s="20"/>
    </row>
    <row r="58" spans="1:8" x14ac:dyDescent="0.4">
      <c r="A58" s="18"/>
      <c r="E58" s="51"/>
      <c r="H58" s="20"/>
    </row>
    <row r="59" spans="1:8" x14ac:dyDescent="0.4">
      <c r="A59" s="18"/>
      <c r="E59" s="51"/>
      <c r="H59" s="20"/>
    </row>
    <row r="60" spans="1:8" x14ac:dyDescent="0.4">
      <c r="A60" s="18"/>
      <c r="E60" s="51"/>
      <c r="H60" s="20"/>
    </row>
    <row r="61" spans="1:8" x14ac:dyDescent="0.4">
      <c r="A61" s="18"/>
      <c r="E61" s="51"/>
      <c r="H61" s="20"/>
    </row>
    <row r="62" spans="1:8" x14ac:dyDescent="0.4">
      <c r="A62" s="18"/>
      <c r="E62" s="51"/>
      <c r="H62" s="20"/>
    </row>
    <row r="63" spans="1:8" x14ac:dyDescent="0.4">
      <c r="A63" s="18"/>
      <c r="E63" s="51"/>
      <c r="H63" s="20"/>
    </row>
    <row r="64" spans="1:8" x14ac:dyDescent="0.4">
      <c r="A64" s="18"/>
      <c r="E64" s="51"/>
      <c r="H64" s="20"/>
    </row>
    <row r="65" spans="1:8" x14ac:dyDescent="0.4">
      <c r="A65" s="18"/>
      <c r="E65" s="51"/>
      <c r="H65" s="20"/>
    </row>
    <row r="66" spans="1:8" x14ac:dyDescent="0.4">
      <c r="A66" s="18"/>
      <c r="E66" s="51"/>
      <c r="H66" s="20"/>
    </row>
    <row r="67" spans="1:8" x14ac:dyDescent="0.4">
      <c r="A67" s="18"/>
      <c r="E67" s="51"/>
      <c r="H67" s="20"/>
    </row>
    <row r="68" spans="1:8" x14ac:dyDescent="0.4">
      <c r="A68" s="18"/>
      <c r="E68" s="51"/>
      <c r="H68" s="20"/>
    </row>
    <row r="69" spans="1:8" x14ac:dyDescent="0.4">
      <c r="A69" s="18"/>
      <c r="E69" s="51"/>
      <c r="H69" s="20"/>
    </row>
    <row r="70" spans="1:8" x14ac:dyDescent="0.4">
      <c r="A70" s="18"/>
      <c r="E70" s="51"/>
      <c r="H70" s="20"/>
    </row>
    <row r="71" spans="1:8" x14ac:dyDescent="0.4">
      <c r="A71" s="18"/>
      <c r="E71" s="51"/>
      <c r="H71" s="20"/>
    </row>
    <row r="72" spans="1:8" x14ac:dyDescent="0.4">
      <c r="A72" s="18"/>
      <c r="E72" s="51"/>
      <c r="H72" s="20"/>
    </row>
    <row r="73" spans="1:8" x14ac:dyDescent="0.4">
      <c r="A73" s="18"/>
      <c r="E73" s="51"/>
      <c r="H73" s="20"/>
    </row>
    <row r="74" spans="1:8" x14ac:dyDescent="0.4">
      <c r="A74" s="18"/>
      <c r="E74" s="51"/>
      <c r="H74" s="20"/>
    </row>
    <row r="75" spans="1:8" x14ac:dyDescent="0.4">
      <c r="A75" s="18"/>
      <c r="E75" s="51"/>
      <c r="H75" s="20"/>
    </row>
    <row r="76" spans="1:8" x14ac:dyDescent="0.4">
      <c r="A76" s="18"/>
      <c r="E76" s="51"/>
      <c r="H76" s="20"/>
    </row>
    <row r="77" spans="1:8" x14ac:dyDescent="0.4">
      <c r="A77" s="18"/>
      <c r="E77" s="51"/>
      <c r="H77" s="20"/>
    </row>
    <row r="78" spans="1:8" x14ac:dyDescent="0.4">
      <c r="A78" s="18"/>
      <c r="E78" s="51"/>
      <c r="H78" s="20"/>
    </row>
    <row r="79" spans="1:8" x14ac:dyDescent="0.4">
      <c r="A79" s="18"/>
      <c r="E79" s="51"/>
      <c r="H79" s="20"/>
    </row>
    <row r="80" spans="1:8" x14ac:dyDescent="0.4">
      <c r="A80" s="18"/>
      <c r="E80" s="51"/>
      <c r="H80" s="20"/>
    </row>
    <row r="81" spans="1:8" x14ac:dyDescent="0.4">
      <c r="A81" s="18"/>
      <c r="E81" s="51"/>
      <c r="H81" s="20"/>
    </row>
    <row r="82" spans="1:8" x14ac:dyDescent="0.4">
      <c r="A82" s="18"/>
      <c r="E82" s="51"/>
      <c r="H82" s="20"/>
    </row>
    <row r="83" spans="1:8" x14ac:dyDescent="0.4">
      <c r="A83" s="18"/>
      <c r="E83" s="51"/>
      <c r="H83" s="20"/>
    </row>
    <row r="84" spans="1:8" x14ac:dyDescent="0.4">
      <c r="A84" s="18"/>
      <c r="E84" s="51"/>
      <c r="H84" s="20"/>
    </row>
    <row r="85" spans="1:8" x14ac:dyDescent="0.4">
      <c r="A85" s="18"/>
      <c r="E85" s="51"/>
      <c r="H85" s="20"/>
    </row>
    <row r="86" spans="1:8" x14ac:dyDescent="0.4">
      <c r="A86" s="18"/>
      <c r="E86" s="51"/>
      <c r="H86" s="20"/>
    </row>
    <row r="87" spans="1:8" x14ac:dyDescent="0.4">
      <c r="A87" s="18"/>
      <c r="E87" s="51"/>
      <c r="H87" s="20"/>
    </row>
    <row r="88" spans="1:8" x14ac:dyDescent="0.4">
      <c r="A88" s="18"/>
      <c r="E88" s="51"/>
      <c r="H88" s="20"/>
    </row>
    <row r="89" spans="1:8" x14ac:dyDescent="0.4">
      <c r="A89" s="18"/>
      <c r="E89" s="51"/>
      <c r="H89" s="20"/>
    </row>
    <row r="90" spans="1:8" x14ac:dyDescent="0.4">
      <c r="A90" s="18"/>
      <c r="E90" s="51"/>
      <c r="H90" s="20"/>
    </row>
    <row r="91" spans="1:8" x14ac:dyDescent="0.4">
      <c r="A91" s="18"/>
      <c r="E91" s="51"/>
      <c r="H91" s="20"/>
    </row>
    <row r="92" spans="1:8" x14ac:dyDescent="0.4">
      <c r="A92" s="18"/>
      <c r="E92" s="51"/>
      <c r="H92" s="20"/>
    </row>
    <row r="93" spans="1:8" x14ac:dyDescent="0.4">
      <c r="A93" s="18"/>
      <c r="E93" s="51"/>
      <c r="H93" s="20"/>
    </row>
    <row r="94" spans="1:8" x14ac:dyDescent="0.4">
      <c r="A94" s="18"/>
      <c r="E94" s="51"/>
      <c r="H94" s="20"/>
    </row>
    <row r="95" spans="1:8" x14ac:dyDescent="0.4">
      <c r="A95" s="18"/>
      <c r="E95" s="51"/>
      <c r="H95" s="20"/>
    </row>
  </sheetData>
  <sheetProtection algorithmName="SHA-512" hashValue="FxGsQRRa60WJY+/BoJXK+V6VphVTch4lqmhbFPmQ0qxLUCJAnmof6ATzzw30fB0IuOsz5krCIKIzdgX3pPvtag==" saltValue="MDSVoX7O4ctfT9kJNNp1oQ==" spinCount="100000" sheet="1" selectLockedCells="1"/>
  <protectedRanges>
    <protectedRange sqref="C4:D27" name="範圍1"/>
  </protectedRanges>
  <mergeCells count="3">
    <mergeCell ref="A1:J1"/>
    <mergeCell ref="A2:J2"/>
    <mergeCell ref="I3:J3"/>
  </mergeCells>
  <phoneticPr fontId="1" type="noConversion"/>
  <dataValidations xWindow="348" yWindow="864" count="9">
    <dataValidation type="date" showInputMessage="1" showErrorMessage="1" sqref="C28:C1048576">
      <formula1>4019</formula1>
      <formula2>42916</formula2>
    </dataValidation>
    <dataValidation type="list" showInputMessage="1" showErrorMessage="1" errorTitle="是否為會員" error="請填寫是否為會員" sqref="E30:E1048576">
      <formula1>"會員,非會員"</formula1>
    </dataValidation>
    <dataValidation type="list" showInputMessage="1" showErrorMessage="1" errorTitle="性別" error="請填寫性別" sqref="D28:D1048576 F28:F1048576">
      <formula1>"男,女"</formula1>
    </dataValidation>
    <dataValidation type="textLength" showInputMessage="1" showErrorMessage="1" errorTitle="姓名輸入" error="請輸入完整姓名，勿空白" sqref="B28:B1048576">
      <formula1>2</formula1>
      <formula2>5</formula2>
    </dataValidation>
    <dataValidation type="list" showInputMessage="1" showErrorMessage="1" errorTitle="性別" error="請填寫性別" sqref="F4:F27">
      <formula1>INDIRECT(G4)</formula1>
    </dataValidation>
    <dataValidation showInputMessage="1" showErrorMessage="1" errorTitle="性別" error="請填寫性別" sqref="D4:D27"/>
    <dataValidation allowBlank="1" showErrorMessage="1" errorTitle="生日輸入格式" error="請輸入民國年/月/日_x000a_例如：民國34年5月7日，請填寫34/5/7" promptTitle="生日" prompt="請輸入生日，以判斷報名組別" sqref="C4:C27"/>
    <dataValidation showInputMessage="1" showErrorMessage="1" errorTitle="是否為會員" error="請填寫是否為會員" sqref="E4:E27"/>
    <dataValidation type="list" allowBlank="1" showInputMessage="1" showErrorMessage="1" promptTitle="點選人員名稱" prompt="以下拉式選單點選報名人員，若無人員資料請於報名基本資料表填寫" sqref="B4:B27">
      <formula1>參與人員</formula1>
    </dataValidation>
  </dataValidations>
  <pageMargins left="0.7" right="0.7" top="0.75" bottom="0.75" header="0.3" footer="0.3"/>
  <pageSetup paperSize="9" scale="41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6"/>
  <sheetViews>
    <sheetView zoomScale="70" zoomScaleNormal="70" workbookViewId="0">
      <selection activeCell="A2" sqref="A2:A51"/>
    </sheetView>
  </sheetViews>
  <sheetFormatPr defaultRowHeight="17" x14ac:dyDescent="0.4"/>
  <cols>
    <col min="1" max="1" width="39.7265625" bestFit="1" customWidth="1"/>
  </cols>
  <sheetData>
    <row r="1" spans="1:11" ht="34" x14ac:dyDescent="0.4">
      <c r="A1" s="3" t="s">
        <v>1</v>
      </c>
      <c r="B1" s="1" t="s">
        <v>2</v>
      </c>
      <c r="C1" s="1" t="s">
        <v>3</v>
      </c>
      <c r="D1" s="2" t="s">
        <v>4</v>
      </c>
      <c r="E1" s="2" t="s">
        <v>5</v>
      </c>
      <c r="F1" s="2" t="s">
        <v>6</v>
      </c>
      <c r="G1" s="1" t="s">
        <v>0</v>
      </c>
      <c r="J1" t="s">
        <v>46</v>
      </c>
      <c r="K1" t="s">
        <v>48</v>
      </c>
    </row>
    <row r="2" spans="1:11" x14ac:dyDescent="0.4">
      <c r="A2" t="s">
        <v>22</v>
      </c>
      <c r="B2">
        <v>1</v>
      </c>
      <c r="C2" t="s">
        <v>7</v>
      </c>
      <c r="D2">
        <v>1</v>
      </c>
      <c r="E2">
        <v>1</v>
      </c>
      <c r="F2">
        <v>1</v>
      </c>
      <c r="G2" t="s">
        <v>8</v>
      </c>
      <c r="J2" t="s">
        <v>45</v>
      </c>
      <c r="K2" t="s">
        <v>45</v>
      </c>
    </row>
    <row r="3" spans="1:11" x14ac:dyDescent="0.4">
      <c r="A3" t="s">
        <v>35</v>
      </c>
      <c r="B3">
        <v>2</v>
      </c>
      <c r="D3">
        <v>2</v>
      </c>
      <c r="E3">
        <v>2</v>
      </c>
      <c r="F3">
        <v>2</v>
      </c>
      <c r="G3" t="s">
        <v>10</v>
      </c>
      <c r="K3" t="s">
        <v>47</v>
      </c>
    </row>
    <row r="4" spans="1:11" x14ac:dyDescent="0.4">
      <c r="A4" t="s">
        <v>42</v>
      </c>
      <c r="B4">
        <v>3</v>
      </c>
      <c r="D4">
        <v>3</v>
      </c>
      <c r="E4">
        <v>3</v>
      </c>
      <c r="F4">
        <v>3</v>
      </c>
    </row>
    <row r="5" spans="1:11" x14ac:dyDescent="0.4">
      <c r="A5" t="s">
        <v>23</v>
      </c>
      <c r="B5">
        <v>4</v>
      </c>
      <c r="D5">
        <v>4</v>
      </c>
      <c r="E5">
        <v>4</v>
      </c>
      <c r="F5">
        <v>4</v>
      </c>
    </row>
    <row r="6" spans="1:11" x14ac:dyDescent="0.4">
      <c r="A6" t="s">
        <v>29</v>
      </c>
      <c r="B6">
        <v>5</v>
      </c>
      <c r="D6">
        <v>5</v>
      </c>
      <c r="E6">
        <v>5</v>
      </c>
      <c r="F6">
        <v>5</v>
      </c>
    </row>
    <row r="7" spans="1:11" x14ac:dyDescent="0.4">
      <c r="A7" t="s">
        <v>34</v>
      </c>
      <c r="B7">
        <v>6</v>
      </c>
      <c r="D7">
        <v>6</v>
      </c>
      <c r="E7">
        <v>6</v>
      </c>
      <c r="F7">
        <v>6</v>
      </c>
    </row>
    <row r="8" spans="1:11" x14ac:dyDescent="0.4">
      <c r="A8" t="s">
        <v>92</v>
      </c>
      <c r="B8">
        <v>7</v>
      </c>
      <c r="D8">
        <v>7</v>
      </c>
      <c r="E8">
        <v>7</v>
      </c>
      <c r="F8">
        <v>7</v>
      </c>
    </row>
    <row r="9" spans="1:11" x14ac:dyDescent="0.4">
      <c r="A9" t="s">
        <v>33</v>
      </c>
      <c r="B9">
        <v>8</v>
      </c>
      <c r="D9">
        <v>8</v>
      </c>
      <c r="E9">
        <v>8</v>
      </c>
      <c r="F9">
        <v>8</v>
      </c>
    </row>
    <row r="10" spans="1:11" x14ac:dyDescent="0.4">
      <c r="A10" t="s">
        <v>31</v>
      </c>
      <c r="B10">
        <v>9</v>
      </c>
      <c r="D10">
        <v>9</v>
      </c>
      <c r="E10">
        <v>9</v>
      </c>
      <c r="F10">
        <v>9</v>
      </c>
    </row>
    <row r="11" spans="1:11" x14ac:dyDescent="0.4">
      <c r="A11" t="s">
        <v>32</v>
      </c>
      <c r="B11">
        <v>10</v>
      </c>
      <c r="D11">
        <v>10</v>
      </c>
      <c r="E11">
        <v>10</v>
      </c>
      <c r="F11">
        <v>10</v>
      </c>
    </row>
    <row r="12" spans="1:11" x14ac:dyDescent="0.4">
      <c r="A12" t="s">
        <v>87</v>
      </c>
      <c r="B12">
        <v>11</v>
      </c>
      <c r="D12">
        <v>11</v>
      </c>
      <c r="E12">
        <v>11</v>
      </c>
      <c r="F12">
        <v>11</v>
      </c>
    </row>
    <row r="13" spans="1:11" x14ac:dyDescent="0.4">
      <c r="A13" t="s">
        <v>30</v>
      </c>
      <c r="B13">
        <v>12</v>
      </c>
      <c r="D13">
        <v>12</v>
      </c>
      <c r="E13">
        <v>12</v>
      </c>
      <c r="F13">
        <v>12</v>
      </c>
    </row>
    <row r="14" spans="1:11" x14ac:dyDescent="0.4">
      <c r="A14" t="s">
        <v>82</v>
      </c>
      <c r="D14">
        <v>13</v>
      </c>
      <c r="F14">
        <v>13</v>
      </c>
    </row>
    <row r="15" spans="1:11" x14ac:dyDescent="0.4">
      <c r="A15" t="s">
        <v>36</v>
      </c>
      <c r="D15">
        <v>14</v>
      </c>
      <c r="F15">
        <v>14</v>
      </c>
    </row>
    <row r="16" spans="1:11" x14ac:dyDescent="0.4">
      <c r="A16" t="s">
        <v>40</v>
      </c>
      <c r="D16">
        <v>15</v>
      </c>
      <c r="F16">
        <v>15</v>
      </c>
    </row>
    <row r="17" spans="1:6" x14ac:dyDescent="0.4">
      <c r="A17" t="s">
        <v>86</v>
      </c>
      <c r="D17">
        <v>16</v>
      </c>
      <c r="F17">
        <v>16</v>
      </c>
    </row>
    <row r="18" spans="1:6" x14ac:dyDescent="0.4">
      <c r="A18" t="s">
        <v>103</v>
      </c>
      <c r="D18">
        <v>17</v>
      </c>
      <c r="F18">
        <v>17</v>
      </c>
    </row>
    <row r="19" spans="1:6" x14ac:dyDescent="0.4">
      <c r="A19" t="s">
        <v>39</v>
      </c>
      <c r="D19">
        <v>18</v>
      </c>
      <c r="F19">
        <v>18</v>
      </c>
    </row>
    <row r="20" spans="1:6" x14ac:dyDescent="0.4">
      <c r="A20" t="s">
        <v>43</v>
      </c>
      <c r="D20">
        <v>19</v>
      </c>
      <c r="F20">
        <v>19</v>
      </c>
    </row>
    <row r="21" spans="1:6" x14ac:dyDescent="0.4">
      <c r="A21" t="s">
        <v>37</v>
      </c>
      <c r="D21">
        <v>20</v>
      </c>
      <c r="F21">
        <v>20</v>
      </c>
    </row>
    <row r="22" spans="1:6" x14ac:dyDescent="0.4">
      <c r="A22" t="s">
        <v>14</v>
      </c>
      <c r="D22">
        <v>21</v>
      </c>
      <c r="F22">
        <v>21</v>
      </c>
    </row>
    <row r="23" spans="1:6" x14ac:dyDescent="0.4">
      <c r="A23" t="s">
        <v>83</v>
      </c>
      <c r="D23">
        <v>22</v>
      </c>
      <c r="F23">
        <v>22</v>
      </c>
    </row>
    <row r="24" spans="1:6" x14ac:dyDescent="0.4">
      <c r="A24" t="s">
        <v>80</v>
      </c>
      <c r="D24">
        <v>23</v>
      </c>
      <c r="F24">
        <v>23</v>
      </c>
    </row>
    <row r="25" spans="1:6" x14ac:dyDescent="0.4">
      <c r="A25" t="s">
        <v>12</v>
      </c>
      <c r="D25">
        <v>24</v>
      </c>
      <c r="F25">
        <v>24</v>
      </c>
    </row>
    <row r="26" spans="1:6" x14ac:dyDescent="0.4">
      <c r="A26" t="s">
        <v>11</v>
      </c>
      <c r="D26">
        <v>25</v>
      </c>
      <c r="F26">
        <v>25</v>
      </c>
    </row>
    <row r="27" spans="1:6" x14ac:dyDescent="0.4">
      <c r="A27" t="s">
        <v>9</v>
      </c>
      <c r="D27">
        <v>26</v>
      </c>
      <c r="F27">
        <v>26</v>
      </c>
    </row>
    <row r="28" spans="1:6" x14ac:dyDescent="0.4">
      <c r="A28" t="s">
        <v>93</v>
      </c>
      <c r="D28">
        <v>27</v>
      </c>
      <c r="F28">
        <v>27</v>
      </c>
    </row>
    <row r="29" spans="1:6" x14ac:dyDescent="0.4">
      <c r="A29" t="s">
        <v>88</v>
      </c>
      <c r="D29">
        <v>28</v>
      </c>
      <c r="F29">
        <v>28</v>
      </c>
    </row>
    <row r="30" spans="1:6" x14ac:dyDescent="0.4">
      <c r="A30" t="s">
        <v>85</v>
      </c>
      <c r="D30">
        <v>29</v>
      </c>
      <c r="F30">
        <v>29</v>
      </c>
    </row>
    <row r="31" spans="1:6" x14ac:dyDescent="0.4">
      <c r="A31" t="s">
        <v>94</v>
      </c>
      <c r="D31">
        <v>30</v>
      </c>
      <c r="F31">
        <v>30</v>
      </c>
    </row>
    <row r="32" spans="1:6" x14ac:dyDescent="0.4">
      <c r="A32" t="s">
        <v>89</v>
      </c>
      <c r="D32">
        <v>31</v>
      </c>
      <c r="F32">
        <v>31</v>
      </c>
    </row>
    <row r="33" spans="1:4" x14ac:dyDescent="0.4">
      <c r="A33" t="s">
        <v>81</v>
      </c>
      <c r="D33">
        <v>32</v>
      </c>
    </row>
    <row r="34" spans="1:4" x14ac:dyDescent="0.4">
      <c r="A34" t="s">
        <v>13</v>
      </c>
      <c r="D34">
        <v>33</v>
      </c>
    </row>
    <row r="35" spans="1:4" x14ac:dyDescent="0.4">
      <c r="A35" t="s">
        <v>28</v>
      </c>
      <c r="D35">
        <v>34</v>
      </c>
    </row>
    <row r="36" spans="1:4" x14ac:dyDescent="0.4">
      <c r="A36" t="s">
        <v>104</v>
      </c>
      <c r="D36">
        <v>35</v>
      </c>
    </row>
    <row r="37" spans="1:4" x14ac:dyDescent="0.4">
      <c r="A37" t="s">
        <v>25</v>
      </c>
      <c r="D37">
        <v>36</v>
      </c>
    </row>
    <row r="38" spans="1:4" x14ac:dyDescent="0.4">
      <c r="A38" t="s">
        <v>105</v>
      </c>
      <c r="D38">
        <v>37</v>
      </c>
    </row>
    <row r="39" spans="1:4" x14ac:dyDescent="0.4">
      <c r="A39" t="s">
        <v>24</v>
      </c>
      <c r="D39">
        <v>38</v>
      </c>
    </row>
    <row r="40" spans="1:4" x14ac:dyDescent="0.4">
      <c r="A40" t="s">
        <v>44</v>
      </c>
      <c r="D40">
        <v>39</v>
      </c>
    </row>
    <row r="41" spans="1:4" x14ac:dyDescent="0.4">
      <c r="A41" t="s">
        <v>38</v>
      </c>
      <c r="D41">
        <v>40</v>
      </c>
    </row>
    <row r="42" spans="1:4" x14ac:dyDescent="0.4">
      <c r="A42" t="s">
        <v>84</v>
      </c>
      <c r="D42">
        <v>41</v>
      </c>
    </row>
    <row r="43" spans="1:4" x14ac:dyDescent="0.4">
      <c r="A43" t="s">
        <v>26</v>
      </c>
      <c r="D43">
        <v>42</v>
      </c>
    </row>
    <row r="44" spans="1:4" x14ac:dyDescent="0.4">
      <c r="A44" t="s">
        <v>27</v>
      </c>
      <c r="D44">
        <v>43</v>
      </c>
    </row>
    <row r="45" spans="1:4" x14ac:dyDescent="0.4">
      <c r="A45" t="s">
        <v>106</v>
      </c>
      <c r="D45">
        <v>44</v>
      </c>
    </row>
    <row r="46" spans="1:4" x14ac:dyDescent="0.4">
      <c r="A46" t="s">
        <v>107</v>
      </c>
      <c r="D46">
        <v>45</v>
      </c>
    </row>
    <row r="47" spans="1:4" x14ac:dyDescent="0.4">
      <c r="A47" t="s">
        <v>108</v>
      </c>
      <c r="D47">
        <v>46</v>
      </c>
    </row>
    <row r="48" spans="1:4" x14ac:dyDescent="0.4">
      <c r="A48" t="s">
        <v>41</v>
      </c>
      <c r="D48">
        <v>47</v>
      </c>
    </row>
    <row r="49" spans="1:4" x14ac:dyDescent="0.4">
      <c r="A49" t="s">
        <v>109</v>
      </c>
      <c r="D49">
        <v>48</v>
      </c>
    </row>
    <row r="50" spans="1:4" x14ac:dyDescent="0.4">
      <c r="A50" t="s">
        <v>110</v>
      </c>
      <c r="D50">
        <v>49</v>
      </c>
    </row>
    <row r="51" spans="1:4" x14ac:dyDescent="0.4">
      <c r="A51" t="s">
        <v>15</v>
      </c>
      <c r="D51">
        <v>50</v>
      </c>
    </row>
    <row r="52" spans="1:4" x14ac:dyDescent="0.4">
      <c r="D52">
        <v>51</v>
      </c>
    </row>
    <row r="53" spans="1:4" x14ac:dyDescent="0.4">
      <c r="D53">
        <v>52</v>
      </c>
    </row>
    <row r="54" spans="1:4" x14ac:dyDescent="0.4">
      <c r="D54">
        <v>53</v>
      </c>
    </row>
    <row r="55" spans="1:4" x14ac:dyDescent="0.4">
      <c r="D55">
        <v>54</v>
      </c>
    </row>
    <row r="56" spans="1:4" x14ac:dyDescent="0.4">
      <c r="D56">
        <v>55</v>
      </c>
    </row>
    <row r="57" spans="1:4" x14ac:dyDescent="0.4">
      <c r="D57">
        <v>56</v>
      </c>
    </row>
    <row r="58" spans="1:4" x14ac:dyDescent="0.4">
      <c r="D58">
        <v>57</v>
      </c>
    </row>
    <row r="59" spans="1:4" x14ac:dyDescent="0.4">
      <c r="D59">
        <v>58</v>
      </c>
    </row>
    <row r="60" spans="1:4" x14ac:dyDescent="0.4">
      <c r="D60">
        <v>59</v>
      </c>
    </row>
    <row r="61" spans="1:4" x14ac:dyDescent="0.4">
      <c r="D61">
        <v>60</v>
      </c>
    </row>
    <row r="62" spans="1:4" x14ac:dyDescent="0.4">
      <c r="D62">
        <v>61</v>
      </c>
    </row>
    <row r="63" spans="1:4" x14ac:dyDescent="0.4">
      <c r="D63">
        <v>62</v>
      </c>
    </row>
    <row r="64" spans="1:4" x14ac:dyDescent="0.4">
      <c r="D64">
        <v>63</v>
      </c>
    </row>
    <row r="65" spans="4:4" x14ac:dyDescent="0.4">
      <c r="D65">
        <v>64</v>
      </c>
    </row>
    <row r="66" spans="4:4" x14ac:dyDescent="0.4">
      <c r="D66">
        <v>65</v>
      </c>
    </row>
    <row r="67" spans="4:4" x14ac:dyDescent="0.4">
      <c r="D67">
        <v>66</v>
      </c>
    </row>
    <row r="68" spans="4:4" x14ac:dyDescent="0.4">
      <c r="D68">
        <v>67</v>
      </c>
    </row>
    <row r="69" spans="4:4" x14ac:dyDescent="0.4">
      <c r="D69">
        <v>68</v>
      </c>
    </row>
    <row r="70" spans="4:4" x14ac:dyDescent="0.4">
      <c r="D70">
        <v>69</v>
      </c>
    </row>
    <row r="71" spans="4:4" x14ac:dyDescent="0.4">
      <c r="D71">
        <v>70</v>
      </c>
    </row>
    <row r="72" spans="4:4" x14ac:dyDescent="0.4">
      <c r="D72">
        <v>71</v>
      </c>
    </row>
    <row r="73" spans="4:4" x14ac:dyDescent="0.4">
      <c r="D73">
        <v>72</v>
      </c>
    </row>
    <row r="74" spans="4:4" x14ac:dyDescent="0.4">
      <c r="D74">
        <v>73</v>
      </c>
    </row>
    <row r="75" spans="4:4" x14ac:dyDescent="0.4">
      <c r="D75">
        <v>74</v>
      </c>
    </row>
    <row r="76" spans="4:4" x14ac:dyDescent="0.4">
      <c r="D76">
        <v>75</v>
      </c>
    </row>
    <row r="77" spans="4:4" x14ac:dyDescent="0.4">
      <c r="D77">
        <v>76</v>
      </c>
    </row>
    <row r="78" spans="4:4" x14ac:dyDescent="0.4">
      <c r="D78">
        <v>77</v>
      </c>
    </row>
    <row r="79" spans="4:4" x14ac:dyDescent="0.4">
      <c r="D79">
        <v>78</v>
      </c>
    </row>
    <row r="80" spans="4:4" x14ac:dyDescent="0.4">
      <c r="D80">
        <v>79</v>
      </c>
    </row>
    <row r="81" spans="4:4" x14ac:dyDescent="0.4">
      <c r="D81">
        <v>80</v>
      </c>
    </row>
    <row r="82" spans="4:4" x14ac:dyDescent="0.4">
      <c r="D82">
        <v>81</v>
      </c>
    </row>
    <row r="83" spans="4:4" x14ac:dyDescent="0.4">
      <c r="D83">
        <v>82</v>
      </c>
    </row>
    <row r="84" spans="4:4" x14ac:dyDescent="0.4">
      <c r="D84">
        <v>83</v>
      </c>
    </row>
    <row r="85" spans="4:4" x14ac:dyDescent="0.4">
      <c r="D85">
        <v>84</v>
      </c>
    </row>
    <row r="86" spans="4:4" x14ac:dyDescent="0.4">
      <c r="D86">
        <v>85</v>
      </c>
    </row>
    <row r="87" spans="4:4" x14ac:dyDescent="0.4">
      <c r="D87">
        <v>86</v>
      </c>
    </row>
    <row r="88" spans="4:4" x14ac:dyDescent="0.4">
      <c r="D88">
        <v>87</v>
      </c>
    </row>
    <row r="89" spans="4:4" x14ac:dyDescent="0.4">
      <c r="D89">
        <v>88</v>
      </c>
    </row>
    <row r="90" spans="4:4" x14ac:dyDescent="0.4">
      <c r="D90">
        <v>89</v>
      </c>
    </row>
    <row r="91" spans="4:4" x14ac:dyDescent="0.4">
      <c r="D91">
        <v>90</v>
      </c>
    </row>
    <row r="92" spans="4:4" x14ac:dyDescent="0.4">
      <c r="D92">
        <v>91</v>
      </c>
    </row>
    <row r="93" spans="4:4" x14ac:dyDescent="0.4">
      <c r="D93">
        <v>92</v>
      </c>
    </row>
    <row r="94" spans="4:4" x14ac:dyDescent="0.4">
      <c r="D94">
        <v>93</v>
      </c>
    </row>
    <row r="95" spans="4:4" x14ac:dyDescent="0.4">
      <c r="D95">
        <v>94</v>
      </c>
    </row>
    <row r="96" spans="4:4" x14ac:dyDescent="0.4">
      <c r="D96">
        <v>95</v>
      </c>
    </row>
    <row r="97" spans="4:4" x14ac:dyDescent="0.4">
      <c r="D97">
        <v>96</v>
      </c>
    </row>
    <row r="98" spans="4:4" x14ac:dyDescent="0.4">
      <c r="D98">
        <v>97</v>
      </c>
    </row>
    <row r="99" spans="4:4" x14ac:dyDescent="0.4">
      <c r="D99">
        <v>98</v>
      </c>
    </row>
    <row r="100" spans="4:4" x14ac:dyDescent="0.4">
      <c r="D100">
        <v>99</v>
      </c>
    </row>
    <row r="101" spans="4:4" x14ac:dyDescent="0.4">
      <c r="D101">
        <v>100</v>
      </c>
    </row>
    <row r="102" spans="4:4" x14ac:dyDescent="0.4">
      <c r="D102">
        <v>101</v>
      </c>
    </row>
    <row r="103" spans="4:4" x14ac:dyDescent="0.4">
      <c r="D103">
        <v>102</v>
      </c>
    </row>
    <row r="104" spans="4:4" x14ac:dyDescent="0.4">
      <c r="D104">
        <v>103</v>
      </c>
    </row>
    <row r="105" spans="4:4" x14ac:dyDescent="0.4">
      <c r="D105">
        <v>104</v>
      </c>
    </row>
    <row r="106" spans="4:4" x14ac:dyDescent="0.4">
      <c r="D106">
        <v>105</v>
      </c>
    </row>
  </sheetData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6</vt:i4>
      </vt:variant>
      <vt:variant>
        <vt:lpstr>已命名的範圍</vt:lpstr>
      </vt:variant>
      <vt:variant>
        <vt:i4>4</vt:i4>
      </vt:variant>
    </vt:vector>
  </HeadingPairs>
  <TitlesOfParts>
    <vt:vector size="10" baseType="lpstr">
      <vt:lpstr>報名基本資料填寫</vt:lpstr>
      <vt:lpstr>便當統計表</vt:lpstr>
      <vt:lpstr>個人報名表</vt:lpstr>
      <vt:lpstr>團體報名表_拳架</vt:lpstr>
      <vt:lpstr>團體報名表_器械</vt:lpstr>
      <vt:lpstr>資料驗證</vt:lpstr>
      <vt:lpstr>所屬單位</vt:lpstr>
      <vt:lpstr>社會A組</vt:lpstr>
      <vt:lpstr>社會B組</vt:lpstr>
      <vt:lpstr>參與人員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Becky</dc:creator>
  <cp:lastModifiedBy>user</cp:lastModifiedBy>
  <dcterms:created xsi:type="dcterms:W3CDTF">2017-04-23T06:04:49Z</dcterms:created>
  <dcterms:modified xsi:type="dcterms:W3CDTF">2018-05-01T02:00:32Z</dcterms:modified>
</cp:coreProperties>
</file>