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8210" windowHeight="7020"/>
  </bookViews>
  <sheets>
    <sheet name="住宿餐飲代訂表" sheetId="8" r:id="rId1"/>
    <sheet name="範例" sheetId="7" r:id="rId2"/>
    <sheet name="工作表" sheetId="9" r:id="rId3"/>
    <sheet name="工作表2" sheetId="2" r:id="rId4"/>
  </sheets>
  <calcPr calcId="145621"/>
</workbook>
</file>

<file path=xl/calcChain.xml><?xml version="1.0" encoding="utf-8"?>
<calcChain xmlns="http://schemas.openxmlformats.org/spreadsheetml/2006/main">
  <c r="I28" i="7" l="1"/>
  <c r="I26" i="7"/>
  <c r="I27" i="7"/>
  <c r="I6" i="8" l="1"/>
  <c r="I7" i="8"/>
  <c r="J6" i="8" s="1"/>
  <c r="I8" i="8"/>
  <c r="I9" i="8"/>
  <c r="J9" i="8"/>
  <c r="I10" i="8"/>
  <c r="I11" i="8"/>
  <c r="I12" i="8"/>
  <c r="I13" i="8"/>
  <c r="I14" i="8"/>
  <c r="I15" i="8"/>
  <c r="J14" i="8" s="1"/>
  <c r="I16" i="8"/>
  <c r="I17" i="8"/>
  <c r="I18" i="8"/>
  <c r="I19" i="8"/>
  <c r="J17" i="8" s="1"/>
  <c r="H25" i="8"/>
  <c r="I25" i="8" s="1"/>
  <c r="H26" i="8"/>
  <c r="I26" i="8" s="1"/>
  <c r="H27" i="8"/>
  <c r="I27" i="8" s="1"/>
  <c r="H28" i="8"/>
  <c r="I28" i="8" s="1"/>
  <c r="D20" i="8" l="1"/>
  <c r="J25" i="8"/>
  <c r="H32" i="8" s="1"/>
  <c r="H28" i="7" l="1"/>
  <c r="H27" i="7"/>
  <c r="H26" i="7"/>
  <c r="H25" i="7"/>
  <c r="I25" i="7" s="1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4" i="7" l="1"/>
  <c r="J17" i="7"/>
  <c r="J9" i="7"/>
  <c r="J6" i="7"/>
  <c r="J25" i="7"/>
  <c r="D20" i="7" l="1"/>
  <c r="H32" i="7" s="1"/>
</calcChain>
</file>

<file path=xl/sharedStrings.xml><?xml version="1.0" encoding="utf-8"?>
<sst xmlns="http://schemas.openxmlformats.org/spreadsheetml/2006/main" count="279" uniqueCount="85">
  <si>
    <t>房型</t>
  </si>
  <si>
    <t xml:space="preserve"> 1 或 2 樓</t>
  </si>
  <si>
    <t>2 人房$3,200</t>
  </si>
  <si>
    <t>2 人房$5,600</t>
  </si>
  <si>
    <t>3 人房$3,900</t>
  </si>
  <si>
    <t>3 人房$6,100</t>
  </si>
  <si>
    <t>4 人房$4,600</t>
  </si>
  <si>
    <t>4 人房$6,600</t>
  </si>
  <si>
    <t xml:space="preserve">  1 或 2 樓 </t>
  </si>
  <si>
    <t>豪華三床房</t>
  </si>
  <si>
    <t>5 人房$5,300</t>
  </si>
  <si>
    <t>5 人房$7,100</t>
  </si>
  <si>
    <t>6 人房$6,000</t>
  </si>
  <si>
    <t>6 人房$7,600</t>
  </si>
  <si>
    <t xml:space="preserve">3 或 4 樓 </t>
  </si>
  <si>
    <t>2 人房$4,000</t>
  </si>
  <si>
    <t>2 人房$6,100</t>
  </si>
  <si>
    <t>3 人房$4,700</t>
  </si>
  <si>
    <t>3 人房$6,600</t>
  </si>
  <si>
    <t>4 人房$5,400</t>
  </si>
  <si>
    <t>4 人房$7,100</t>
  </si>
  <si>
    <t>2 人房$4,700</t>
  </si>
  <si>
    <t>2 人房$6,400</t>
  </si>
  <si>
    <t>3 人房$5,400</t>
  </si>
  <si>
    <t>3 人房$6,900</t>
  </si>
  <si>
    <t>4 人房$6,100</t>
  </si>
  <si>
    <t>4 人房$7,400</t>
  </si>
  <si>
    <t>1. C/I 時間為當日 15:00 以後，C/O 時間為翌日 12:00 以前。</t>
  </si>
  <si>
    <r>
      <t>二</t>
    </r>
    <r>
      <rPr>
        <b/>
        <sz val="14"/>
        <color theme="1"/>
        <rFont val="Calibri"/>
        <family val="2"/>
      </rPr>
      <t xml:space="preserve">.  </t>
    </r>
    <r>
      <rPr>
        <b/>
        <sz val="14"/>
        <color theme="1"/>
        <rFont val="新細明體"/>
        <family val="1"/>
        <charset val="136"/>
      </rPr>
      <t>餐飲部份代訂：</t>
    </r>
  </si>
  <si>
    <t>日期</t>
  </si>
  <si>
    <t>用餐地點</t>
  </si>
  <si>
    <t>餐別</t>
  </si>
  <si>
    <t>費用</t>
  </si>
  <si>
    <t xml:space="preserve"> 蓬萊邨</t>
  </si>
  <si>
    <t>中式晚餐</t>
  </si>
  <si>
    <t>$5,000/桌</t>
  </si>
  <si>
    <t>$600/位</t>
  </si>
  <si>
    <t>簡式午餐</t>
  </si>
  <si>
    <t>$150/位</t>
  </si>
  <si>
    <r>
      <t>※代訂</t>
    </r>
    <r>
      <rPr>
        <b/>
        <sz val="11"/>
        <color theme="1"/>
        <rFont val="Arial"/>
        <family val="2"/>
      </rPr>
      <t>4</t>
    </r>
    <r>
      <rPr>
        <b/>
        <sz val="11"/>
        <color theme="1"/>
        <rFont val="標楷體"/>
        <family val="4"/>
        <charset val="136"/>
      </rPr>
      <t>月</t>
    </r>
    <r>
      <rPr>
        <b/>
        <sz val="11"/>
        <color theme="1"/>
        <rFont val="Arial"/>
        <family val="2"/>
      </rPr>
      <t xml:space="preserve">8 </t>
    </r>
    <r>
      <rPr>
        <b/>
        <sz val="11"/>
        <color theme="1"/>
        <rFont val="標楷體"/>
        <family val="4"/>
        <charset val="136"/>
      </rPr>
      <t>日太極之夜晚餐每桌</t>
    </r>
    <r>
      <rPr>
        <b/>
        <sz val="11"/>
        <color theme="1"/>
        <rFont val="Arial"/>
        <family val="2"/>
      </rPr>
      <t>5000</t>
    </r>
    <r>
      <rPr>
        <b/>
        <sz val="11"/>
        <color theme="1"/>
        <rFont val="標楷體"/>
        <family val="4"/>
        <charset val="136"/>
      </rPr>
      <t>元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標楷體"/>
        <family val="4"/>
        <charset val="136"/>
      </rPr>
      <t>如個人欲參加太極之夜用餐每人</t>
    </r>
    <r>
      <rPr>
        <b/>
        <sz val="11"/>
        <color theme="1"/>
        <rFont val="Arial"/>
        <family val="2"/>
      </rPr>
      <t>600</t>
    </r>
    <r>
      <rPr>
        <b/>
        <sz val="11"/>
        <color theme="1"/>
        <rFont val="標楷體"/>
        <family val="4"/>
        <charset val="136"/>
      </rPr>
      <t>元</t>
    </r>
    <r>
      <rPr>
        <b/>
        <sz val="11"/>
        <color theme="1"/>
        <rFont val="Arial"/>
        <family val="2"/>
      </rPr>
      <t>)</t>
    </r>
    <r>
      <rPr>
        <b/>
        <sz val="13"/>
        <color rgb="FFFF0000"/>
        <rFont val="標楷體"/>
        <family val="4"/>
        <charset val="136"/>
      </rPr>
      <t>。</t>
    </r>
  </si>
  <si>
    <t xml:space="preserve"> 專案房價</t>
    <phoneticPr fontId="14" type="noConversion"/>
  </si>
  <si>
    <t>4/08 (六)</t>
    <phoneticPr fontId="14" type="noConversion"/>
  </si>
  <si>
    <t>2017年福爾摩沙盃全國太極拳錦標賽墾丁福華飯店住宿餐飲代訂表</t>
    <phoneticPr fontId="14" type="noConversion"/>
  </si>
  <si>
    <r>
      <t>單位</t>
    </r>
    <r>
      <rPr>
        <b/>
        <sz val="16"/>
        <color theme="1"/>
        <rFont val="新細明體"/>
        <family val="1"/>
        <charset val="136"/>
      </rPr>
      <t>：</t>
    </r>
    <phoneticPr fontId="14" type="noConversion"/>
  </si>
  <si>
    <r>
      <t>承辦人</t>
    </r>
    <r>
      <rPr>
        <sz val="12"/>
        <color theme="1"/>
        <rFont val="新細明體"/>
        <family val="1"/>
        <charset val="136"/>
      </rPr>
      <t>：</t>
    </r>
    <phoneticPr fontId="14" type="noConversion"/>
  </si>
  <si>
    <r>
      <t>電話</t>
    </r>
    <r>
      <rPr>
        <sz val="12"/>
        <color theme="1"/>
        <rFont val="新細明體"/>
        <family val="1"/>
        <charset val="136"/>
      </rPr>
      <t>：</t>
    </r>
    <phoneticPr fontId="14" type="noConversion"/>
  </si>
  <si>
    <r>
      <t>4/07、09
(五</t>
    </r>
    <r>
      <rPr>
        <sz val="11"/>
        <color theme="1"/>
        <rFont val="新細明體"/>
        <family val="1"/>
        <charset val="136"/>
      </rPr>
      <t>、</t>
    </r>
    <r>
      <rPr>
        <sz val="11"/>
        <color theme="1"/>
        <rFont val="微軟正黑體"/>
        <family val="2"/>
        <charset val="136"/>
      </rPr>
      <t>日)
房價</t>
    </r>
    <phoneticPr fontId="14" type="noConversion"/>
  </si>
  <si>
    <t>※大會僅供應參賽職員及選手有賽程之當日中午簡式午餐，無賽程日不提供午餐。</t>
    <phoneticPr fontId="14" type="noConversion"/>
  </si>
  <si>
    <t>雙床海景房</t>
    <phoneticPr fontId="14" type="noConversion"/>
  </si>
  <si>
    <t>雙床山景房</t>
    <phoneticPr fontId="14" type="noConversion"/>
  </si>
  <si>
    <t>尊爵</t>
    <phoneticPr fontId="14" type="noConversion"/>
  </si>
  <si>
    <t>飯店安排</t>
    <phoneticPr fontId="14" type="noConversion"/>
  </si>
  <si>
    <t>106/04/08
(六)</t>
    <phoneticPr fontId="14" type="noConversion"/>
  </si>
  <si>
    <t>106/04/09 (日)</t>
    <phoneticPr fontId="14" type="noConversion"/>
  </si>
  <si>
    <t>※太極之夜自備酒水酌收酒水服務費,每桌 300元，每桌提供自製果汁.</t>
    <phoneticPr fontId="14" type="noConversion"/>
  </si>
  <si>
    <t>元</t>
    <phoneticPr fontId="14" type="noConversion"/>
  </si>
  <si>
    <t>住宿合計</t>
    <phoneticPr fontId="14" type="noConversion"/>
  </si>
  <si>
    <t>上列  客房住宿+餐飲代訂共計</t>
    <phoneticPr fontId="14" type="noConversion"/>
  </si>
  <si>
    <r>
      <t>2.</t>
    </r>
    <r>
      <rPr>
        <sz val="12"/>
        <color rgb="FFFF0000"/>
        <rFont val="微軟正黑體"/>
        <family val="2"/>
        <charset val="136"/>
      </rPr>
      <t xml:space="preserve"> </t>
    </r>
    <r>
      <rPr>
        <sz val="12"/>
        <color theme="1"/>
        <rFont val="微軟正黑體"/>
        <family val="2"/>
        <charset val="136"/>
      </rPr>
      <t>依住房人數提供麗香苑自助早餐。</t>
    </r>
  </si>
  <si>
    <t xml:space="preserve">  合計/元</t>
    <phoneticPr fontId="14" type="noConversion"/>
  </si>
  <si>
    <t>(※黃色欄位不用輸入)</t>
    <phoneticPr fontId="14" type="noConversion"/>
  </si>
  <si>
    <t>小計/元</t>
    <phoneticPr fontId="14" type="noConversion"/>
  </si>
  <si>
    <t xml:space="preserve">     合計/元</t>
    <phoneticPr fontId="14" type="noConversion"/>
  </si>
  <si>
    <t>106/04/08 (六)</t>
    <phoneticPr fontId="14" type="noConversion"/>
  </si>
  <si>
    <t xml:space="preserve"> 豪華雙床房</t>
    <phoneticPr fontId="14" type="noConversion"/>
  </si>
  <si>
    <t>2 人房$3,200</t>
    <phoneticPr fontId="14" type="noConversion"/>
  </si>
  <si>
    <t>7日</t>
    <phoneticPr fontId="14" type="noConversion"/>
  </si>
  <si>
    <t>住宿日期訂房間數</t>
    <phoneticPr fontId="14" type="noConversion"/>
  </si>
  <si>
    <t>8日</t>
    <phoneticPr fontId="14" type="noConversion"/>
  </si>
  <si>
    <r>
      <t>7</t>
    </r>
    <r>
      <rPr>
        <sz val="9"/>
        <color theme="1"/>
        <rFont val="新細明體"/>
        <family val="1"/>
        <charset val="136"/>
      </rPr>
      <t>、</t>
    </r>
    <r>
      <rPr>
        <sz val="9"/>
        <color theme="1"/>
        <rFont val="微軟正黑體"/>
        <family val="2"/>
        <charset val="136"/>
      </rPr>
      <t>8</t>
    </r>
    <r>
      <rPr>
        <sz val="9"/>
        <color theme="1"/>
        <rFont val="新細明體"/>
        <family val="1"/>
        <charset val="136"/>
      </rPr>
      <t>、</t>
    </r>
    <r>
      <rPr>
        <sz val="9"/>
        <color theme="1"/>
        <rFont val="微軟正黑體"/>
        <family val="2"/>
        <charset val="136"/>
      </rPr>
      <t>9日</t>
    </r>
    <phoneticPr fontId="14" type="noConversion"/>
  </si>
  <si>
    <r>
      <t>7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微軟正黑體"/>
        <family val="2"/>
        <charset val="136"/>
      </rPr>
      <t xml:space="preserve"> 8日</t>
    </r>
    <phoneticPr fontId="14" type="noConversion"/>
  </si>
  <si>
    <r>
      <t>8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微軟正黑體"/>
        <family val="2"/>
        <charset val="136"/>
      </rPr>
      <t>9日</t>
    </r>
    <phoneticPr fontId="14" type="noConversion"/>
  </si>
  <si>
    <t>素食桌 /位</t>
    <phoneticPr fontId="14" type="noConversion"/>
  </si>
  <si>
    <t>葷食
 桌/位</t>
    <phoneticPr fontId="14" type="noConversion"/>
  </si>
  <si>
    <t>桌/位
合計</t>
    <phoneticPr fontId="14" type="noConversion"/>
  </si>
  <si>
    <r>
      <t>一.  客房部份代訂：106/04/07(五)-106/04/09(日) 住宿</t>
    </r>
    <r>
      <rPr>
        <b/>
        <sz val="14"/>
        <color rgb="FFFF0000"/>
        <rFont val="微軟正黑體"/>
        <family val="2"/>
        <charset val="136"/>
      </rPr>
      <t>(※黃色欄位不用輸入)</t>
    </r>
    <phoneticPr fontId="14" type="noConversion"/>
  </si>
  <si>
    <r>
      <t>一.  客房部份代訂：</t>
    </r>
    <r>
      <rPr>
        <b/>
        <sz val="13"/>
        <color theme="1"/>
        <rFont val="微軟正黑體"/>
        <family val="2"/>
        <charset val="136"/>
      </rPr>
      <t xml:space="preserve">106/04/07(五)-106/04/09(日) </t>
    </r>
    <r>
      <rPr>
        <b/>
        <sz val="14"/>
        <color theme="1"/>
        <rFont val="微軟正黑體"/>
        <family val="2"/>
        <charset val="136"/>
      </rPr>
      <t>住宿</t>
    </r>
    <r>
      <rPr>
        <b/>
        <sz val="14"/>
        <color rgb="FFFF0000"/>
        <rFont val="微軟正黑體"/>
        <family val="2"/>
        <charset val="136"/>
      </rPr>
      <t>(※黃色欄位不用輸入)</t>
    </r>
    <phoneticPr fontId="14" type="noConversion"/>
  </si>
  <si>
    <r>
      <t>單位</t>
    </r>
    <r>
      <rPr>
        <b/>
        <sz val="16"/>
        <color theme="1"/>
        <rFont val="新細明體"/>
        <family val="1"/>
        <charset val="136"/>
      </rPr>
      <t>：</t>
    </r>
    <phoneticPr fontId="14" type="noConversion"/>
  </si>
  <si>
    <t>林O來</t>
    <phoneticPr fontId="14" type="noConversion"/>
  </si>
  <si>
    <t>台O縣薪傳鄭子太極拳協會</t>
    <phoneticPr fontId="14" type="noConversion"/>
  </si>
  <si>
    <t>09OO123456</t>
    <phoneticPr fontId="14" type="noConversion"/>
  </si>
  <si>
    <t>2017年福爾摩沙盃全國太極拳錦標賽墾丁福華飯店住宿餐飲代訂表範例</t>
    <phoneticPr fontId="14" type="noConversion"/>
  </si>
  <si>
    <t>彰化太極拳鐵牛推手隊</t>
    <phoneticPr fontId="14" type="noConversion"/>
  </si>
  <si>
    <t>魏南雄</t>
    <phoneticPr fontId="14" type="noConversion"/>
  </si>
  <si>
    <t>0928964264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</si>
</sst>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</font>
    <font>
      <b/>
      <sz val="14"/>
      <color theme="1"/>
      <name val="Calibri"/>
      <family val="2"/>
    </font>
    <font>
      <b/>
      <sz val="10"/>
      <color theme="1"/>
      <name val="微軟正黑體"/>
      <family val="2"/>
      <charset val="136"/>
    </font>
    <font>
      <b/>
      <sz val="11"/>
      <color theme="1"/>
      <name val="標楷體"/>
      <family val="4"/>
      <charset val="136"/>
    </font>
    <font>
      <b/>
      <sz val="11"/>
      <color theme="1"/>
      <name val="Arial"/>
      <family val="2"/>
    </font>
    <font>
      <b/>
      <sz val="13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b/>
      <sz val="13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right" vertical="center" wrapText="1" indent="1"/>
    </xf>
    <xf numFmtId="0" fontId="1" fillId="0" borderId="31" xfId="0" applyFont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18" fillId="0" borderId="18" xfId="0" applyFont="1" applyBorder="1" applyProtection="1">
      <alignment vertical="center"/>
    </xf>
    <xf numFmtId="0" fontId="2" fillId="3" borderId="27" xfId="0" applyFont="1" applyFill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vertical="center" wrapText="1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right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right" vertical="center" wrapText="1"/>
    </xf>
    <xf numFmtId="0" fontId="2" fillId="2" borderId="33" xfId="0" applyFont="1" applyFill="1" applyBorder="1" applyAlignment="1" applyProtection="1">
      <alignment horizontal="right" vertical="center" wrapText="1"/>
    </xf>
    <xf numFmtId="0" fontId="2" fillId="2" borderId="34" xfId="0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8" fillId="2" borderId="17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0" fontId="2" fillId="2" borderId="22" xfId="0" applyFont="1" applyFill="1" applyBorder="1" applyAlignment="1" applyProtection="1">
      <alignment horizontal="right" vertical="center" wrapText="1"/>
    </xf>
    <xf numFmtId="0" fontId="2" fillId="2" borderId="15" xfId="0" applyFont="1" applyFill="1" applyBorder="1" applyAlignment="1" applyProtection="1">
      <alignment horizontal="right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right" vertical="center" wrapText="1"/>
    </xf>
    <xf numFmtId="0" fontId="5" fillId="2" borderId="33" xfId="0" applyFont="1" applyFill="1" applyBorder="1" applyAlignment="1" applyProtection="1">
      <alignment horizontal="right" vertical="center" wrapText="1"/>
    </xf>
    <xf numFmtId="0" fontId="5" fillId="2" borderId="34" xfId="0" applyFont="1" applyFill="1" applyBorder="1" applyAlignment="1" applyProtection="1">
      <alignment horizontal="right" vertical="center" wrapText="1"/>
    </xf>
    <xf numFmtId="0" fontId="19" fillId="2" borderId="17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70" zoomScaleNormal="70" workbookViewId="0">
      <selection activeCell="F29" sqref="F29"/>
    </sheetView>
  </sheetViews>
  <sheetFormatPr defaultRowHeight="17" x14ac:dyDescent="0.4"/>
  <cols>
    <col min="1" max="1" width="12.1796875" style="4" customWidth="1"/>
    <col min="2" max="2" width="10.90625" style="4" customWidth="1"/>
    <col min="3" max="3" width="10.36328125" style="4" customWidth="1"/>
    <col min="4" max="5" width="5.54296875" style="4" customWidth="1"/>
    <col min="6" max="8" width="6.54296875" style="4" customWidth="1"/>
    <col min="9" max="9" width="10.90625" customWidth="1"/>
    <col min="10" max="10" width="13.7265625" customWidth="1"/>
  </cols>
  <sheetData>
    <row r="1" spans="1:10" ht="21" thickBot="1" x14ac:dyDescent="0.45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35" customHeight="1" thickTop="1" thickBot="1" x14ac:dyDescent="0.45">
      <c r="A2" s="6" t="s">
        <v>77</v>
      </c>
      <c r="B2" s="79" t="s">
        <v>82</v>
      </c>
      <c r="C2" s="80"/>
      <c r="D2" s="81" t="s">
        <v>44</v>
      </c>
      <c r="E2" s="82"/>
      <c r="F2" s="83" t="s">
        <v>83</v>
      </c>
      <c r="G2" s="84"/>
      <c r="H2" s="7" t="s">
        <v>45</v>
      </c>
      <c r="I2" s="85" t="s">
        <v>84</v>
      </c>
      <c r="J2" s="86"/>
    </row>
    <row r="3" spans="1:10" ht="25.5" customHeight="1" thickTop="1" thickBot="1" x14ac:dyDescent="0.45">
      <c r="A3" s="31" t="s">
        <v>76</v>
      </c>
      <c r="B3" s="9"/>
      <c r="C3" s="9"/>
      <c r="D3" s="9"/>
      <c r="E3" s="9"/>
      <c r="F3" s="9"/>
      <c r="G3" s="9"/>
      <c r="H3" s="9"/>
      <c r="I3" s="10"/>
      <c r="J3" s="10"/>
    </row>
    <row r="4" spans="1:10" ht="21" customHeight="1" thickTop="1" x14ac:dyDescent="0.4">
      <c r="A4" s="67" t="s">
        <v>0</v>
      </c>
      <c r="B4" s="69" t="s">
        <v>46</v>
      </c>
      <c r="C4" s="44" t="s">
        <v>41</v>
      </c>
      <c r="D4" s="71" t="s">
        <v>67</v>
      </c>
      <c r="E4" s="72"/>
      <c r="F4" s="72"/>
      <c r="G4" s="72"/>
      <c r="H4" s="73"/>
      <c r="I4" s="74" t="s">
        <v>61</v>
      </c>
      <c r="J4" s="76" t="s">
        <v>59</v>
      </c>
    </row>
    <row r="5" spans="1:10" ht="27" customHeight="1" thickBot="1" x14ac:dyDescent="0.45">
      <c r="A5" s="68"/>
      <c r="B5" s="70"/>
      <c r="C5" s="45" t="s">
        <v>40</v>
      </c>
      <c r="D5" s="52" t="s">
        <v>66</v>
      </c>
      <c r="E5" s="53" t="s">
        <v>68</v>
      </c>
      <c r="F5" s="50" t="s">
        <v>70</v>
      </c>
      <c r="G5" s="50" t="s">
        <v>71</v>
      </c>
      <c r="H5" s="54" t="s">
        <v>69</v>
      </c>
      <c r="I5" s="75"/>
      <c r="J5" s="77"/>
    </row>
    <row r="6" spans="1:10" ht="27" thickTop="1" thickBot="1" x14ac:dyDescent="0.45">
      <c r="A6" s="27" t="s">
        <v>1</v>
      </c>
      <c r="B6" s="46" t="s">
        <v>65</v>
      </c>
      <c r="C6" s="47" t="s">
        <v>3</v>
      </c>
      <c r="D6" s="32"/>
      <c r="E6" s="33">
        <v>3</v>
      </c>
      <c r="F6" s="34"/>
      <c r="G6" s="34"/>
      <c r="H6" s="35"/>
      <c r="I6" s="55">
        <f>D6*3200+E6*5600+(F6+G6)*(3200+5600)+H6*(3200*2+5600)</f>
        <v>16800</v>
      </c>
      <c r="J6" s="87">
        <f>I6+I7+I8</f>
        <v>16800</v>
      </c>
    </row>
    <row r="7" spans="1:10" ht="27" thickTop="1" thickBot="1" x14ac:dyDescent="0.45">
      <c r="A7" s="19" t="s">
        <v>64</v>
      </c>
      <c r="B7" s="48" t="s">
        <v>4</v>
      </c>
      <c r="C7" s="49" t="s">
        <v>5</v>
      </c>
      <c r="D7" s="36"/>
      <c r="E7" s="37"/>
      <c r="F7" s="37"/>
      <c r="G7" s="37"/>
      <c r="H7" s="38"/>
      <c r="I7" s="55">
        <f>D7*3900+E7*6100+(F7+G7)*(3900+6100)+H7*(3900*2+6100)</f>
        <v>0</v>
      </c>
      <c r="J7" s="88"/>
    </row>
    <row r="8" spans="1:10" ht="27" thickTop="1" thickBot="1" x14ac:dyDescent="0.45">
      <c r="A8" s="20"/>
      <c r="B8" s="50" t="s">
        <v>6</v>
      </c>
      <c r="C8" s="51" t="s">
        <v>7</v>
      </c>
      <c r="D8" s="39"/>
      <c r="E8" s="40"/>
      <c r="F8" s="40"/>
      <c r="G8" s="40"/>
      <c r="H8" s="41"/>
      <c r="I8" s="55">
        <f>D8*4600+E8*6600+(F8+G8)*(4600+6600)+H8*(4600*2+6600)</f>
        <v>0</v>
      </c>
      <c r="J8" s="89"/>
    </row>
    <row r="9" spans="1:10" ht="27" thickTop="1" thickBot="1" x14ac:dyDescent="0.45">
      <c r="A9" s="27"/>
      <c r="B9" s="46" t="s">
        <v>2</v>
      </c>
      <c r="C9" s="47" t="s">
        <v>3</v>
      </c>
      <c r="D9" s="42"/>
      <c r="E9" s="34"/>
      <c r="F9" s="34"/>
      <c r="G9" s="34"/>
      <c r="H9" s="35"/>
      <c r="I9" s="55">
        <f>D9*3200+E9*5600+(F9+G9)*(3200+5600)+H9*(3200*2+5600)</f>
        <v>0</v>
      </c>
      <c r="J9" s="87">
        <f>I9+I10+I11+I12+I13</f>
        <v>0</v>
      </c>
    </row>
    <row r="10" spans="1:10" ht="27" thickTop="1" thickBot="1" x14ac:dyDescent="0.45">
      <c r="A10" s="19" t="s">
        <v>8</v>
      </c>
      <c r="B10" s="48" t="s">
        <v>4</v>
      </c>
      <c r="C10" s="49" t="s">
        <v>5</v>
      </c>
      <c r="D10" s="36"/>
      <c r="E10" s="37"/>
      <c r="F10" s="37"/>
      <c r="G10" s="37"/>
      <c r="H10" s="38"/>
      <c r="I10" s="55">
        <f>D10*3900+E10*6100+(F10+G10)*(3900+6100)+H10*(3900*2+6100)</f>
        <v>0</v>
      </c>
      <c r="J10" s="88"/>
    </row>
    <row r="11" spans="1:10" ht="27" thickTop="1" thickBot="1" x14ac:dyDescent="0.45">
      <c r="A11" s="19" t="s">
        <v>9</v>
      </c>
      <c r="B11" s="48" t="s">
        <v>6</v>
      </c>
      <c r="C11" s="49" t="s">
        <v>7</v>
      </c>
      <c r="D11" s="36"/>
      <c r="E11" s="37"/>
      <c r="F11" s="37"/>
      <c r="G11" s="37"/>
      <c r="H11" s="38"/>
      <c r="I11" s="55">
        <f>D11*4600+E11*6600+(F11+G11)*(4600+6600)+H11*(4600*2+6600)</f>
        <v>0</v>
      </c>
      <c r="J11" s="88"/>
    </row>
    <row r="12" spans="1:10" ht="27" thickTop="1" thickBot="1" x14ac:dyDescent="0.45">
      <c r="A12" s="21"/>
      <c r="B12" s="48" t="s">
        <v>10</v>
      </c>
      <c r="C12" s="49" t="s">
        <v>11</v>
      </c>
      <c r="D12" s="36"/>
      <c r="E12" s="37"/>
      <c r="F12" s="37"/>
      <c r="G12" s="37"/>
      <c r="H12" s="38"/>
      <c r="I12" s="55">
        <f>D12*5300+E12*7100+(F12+G12)*(5300+7100)+H12*(5300*2+7100)</f>
        <v>0</v>
      </c>
      <c r="J12" s="88"/>
    </row>
    <row r="13" spans="1:10" ht="27" thickTop="1" thickBot="1" x14ac:dyDescent="0.45">
      <c r="A13" s="20"/>
      <c r="B13" s="50" t="s">
        <v>12</v>
      </c>
      <c r="C13" s="51" t="s">
        <v>13</v>
      </c>
      <c r="D13" s="39"/>
      <c r="E13" s="40"/>
      <c r="F13" s="40"/>
      <c r="G13" s="40"/>
      <c r="H13" s="41"/>
      <c r="I13" s="55">
        <f>D13*6000+E13*7600+(F13+G13)*(6000+7600)+H13*(6000*2+7600)</f>
        <v>0</v>
      </c>
      <c r="J13" s="89"/>
    </row>
    <row r="14" spans="1:10" ht="27" thickTop="1" thickBot="1" x14ac:dyDescent="0.45">
      <c r="A14" s="27" t="s">
        <v>14</v>
      </c>
      <c r="B14" s="46" t="s">
        <v>15</v>
      </c>
      <c r="C14" s="47" t="s">
        <v>16</v>
      </c>
      <c r="D14" s="42"/>
      <c r="E14" s="34"/>
      <c r="F14" s="34"/>
      <c r="G14" s="34"/>
      <c r="H14" s="35"/>
      <c r="I14" s="55">
        <f>D14*4000+E14*6100+(F14+G14)*(4000+6100)+H14*(4000*2+6100)</f>
        <v>0</v>
      </c>
      <c r="J14" s="87">
        <f>I14+I15+I16</f>
        <v>0</v>
      </c>
    </row>
    <row r="15" spans="1:10" ht="27" thickTop="1" thickBot="1" x14ac:dyDescent="0.45">
      <c r="A15" s="19" t="s">
        <v>50</v>
      </c>
      <c r="B15" s="48" t="s">
        <v>17</v>
      </c>
      <c r="C15" s="49" t="s">
        <v>18</v>
      </c>
      <c r="D15" s="36"/>
      <c r="E15" s="37"/>
      <c r="F15" s="37"/>
      <c r="G15" s="37"/>
      <c r="H15" s="38"/>
      <c r="I15" s="55">
        <f>D15*4700+E15*6600+(F15+G15)*(4700+6600)+H15*(4700*2+6600)</f>
        <v>0</v>
      </c>
      <c r="J15" s="88"/>
    </row>
    <row r="16" spans="1:10" ht="27" thickTop="1" thickBot="1" x14ac:dyDescent="0.45">
      <c r="A16" s="20" t="s">
        <v>49</v>
      </c>
      <c r="B16" s="50" t="s">
        <v>19</v>
      </c>
      <c r="C16" s="51" t="s">
        <v>20</v>
      </c>
      <c r="D16" s="39"/>
      <c r="E16" s="40"/>
      <c r="F16" s="40"/>
      <c r="G16" s="40"/>
      <c r="H16" s="41"/>
      <c r="I16" s="55">
        <f>D16*5400+E16*7100+(F16+G16)*(5400+7100)+H16*(5400*2+7100)</f>
        <v>0</v>
      </c>
      <c r="J16" s="89"/>
    </row>
    <row r="17" spans="1:10" ht="27" thickTop="1" thickBot="1" x14ac:dyDescent="0.45">
      <c r="A17" s="27" t="s">
        <v>14</v>
      </c>
      <c r="B17" s="46" t="s">
        <v>21</v>
      </c>
      <c r="C17" s="47" t="s">
        <v>22</v>
      </c>
      <c r="D17" s="42"/>
      <c r="E17" s="34"/>
      <c r="F17" s="34"/>
      <c r="G17" s="34"/>
      <c r="H17" s="35"/>
      <c r="I17" s="55">
        <f>D17*4700+E17*6400+(F17+G17)*(4700+6400)+H17*(4700*2+6400)</f>
        <v>0</v>
      </c>
      <c r="J17" s="87">
        <f>I17+I18+I19</f>
        <v>0</v>
      </c>
    </row>
    <row r="18" spans="1:10" ht="27" thickTop="1" thickBot="1" x14ac:dyDescent="0.45">
      <c r="A18" s="19" t="s">
        <v>50</v>
      </c>
      <c r="B18" s="48" t="s">
        <v>23</v>
      </c>
      <c r="C18" s="49" t="s">
        <v>24</v>
      </c>
      <c r="D18" s="36"/>
      <c r="E18" s="37"/>
      <c r="F18" s="37"/>
      <c r="G18" s="37"/>
      <c r="H18" s="38"/>
      <c r="I18" s="55">
        <f>D18*5400+E18*6900+(F18+G18)*(5400+6900)+H18*(5400*2+6900)</f>
        <v>0</v>
      </c>
      <c r="J18" s="88"/>
    </row>
    <row r="19" spans="1:10" ht="27" thickTop="1" thickBot="1" x14ac:dyDescent="0.45">
      <c r="A19" s="20" t="s">
        <v>48</v>
      </c>
      <c r="B19" s="50" t="s">
        <v>25</v>
      </c>
      <c r="C19" s="51" t="s">
        <v>26</v>
      </c>
      <c r="D19" s="39"/>
      <c r="E19" s="40"/>
      <c r="F19" s="40"/>
      <c r="G19" s="40"/>
      <c r="H19" s="41"/>
      <c r="I19" s="55">
        <f>D19*6100+E19*7400+(F19+G19)*(6100+7400)+H19*(6100*2+7400)</f>
        <v>0</v>
      </c>
      <c r="J19" s="89"/>
    </row>
    <row r="20" spans="1:10" ht="27" customHeight="1" thickTop="1" thickBot="1" x14ac:dyDescent="0.45">
      <c r="A20" s="90" t="s">
        <v>56</v>
      </c>
      <c r="B20" s="91"/>
      <c r="C20" s="92"/>
      <c r="D20" s="93">
        <f>J6+J9+J14+J17</f>
        <v>16800</v>
      </c>
      <c r="E20" s="94"/>
      <c r="F20" s="94"/>
      <c r="G20" s="94"/>
      <c r="H20" s="94"/>
      <c r="I20" s="95"/>
      <c r="J20" s="56" t="s">
        <v>55</v>
      </c>
    </row>
    <row r="21" spans="1:10" ht="17.5" thickTop="1" x14ac:dyDescent="0.4">
      <c r="A21" s="11" t="s">
        <v>27</v>
      </c>
      <c r="B21" s="9"/>
      <c r="C21" s="9"/>
      <c r="D21" s="9"/>
      <c r="E21" s="9"/>
      <c r="F21" s="9"/>
      <c r="G21" s="9"/>
      <c r="H21" s="9"/>
      <c r="I21" s="10"/>
      <c r="J21" s="10"/>
    </row>
    <row r="22" spans="1:10" x14ac:dyDescent="0.4">
      <c r="A22" s="11" t="s">
        <v>58</v>
      </c>
      <c r="B22" s="9"/>
      <c r="C22" s="9"/>
      <c r="D22" s="9"/>
      <c r="E22" s="9"/>
      <c r="F22" s="9"/>
      <c r="G22" s="9"/>
      <c r="H22" s="9"/>
      <c r="I22" s="10"/>
      <c r="J22" s="10"/>
    </row>
    <row r="23" spans="1:10" ht="21" customHeight="1" thickBot="1" x14ac:dyDescent="0.45">
      <c r="A23" s="12" t="s">
        <v>28</v>
      </c>
      <c r="B23" s="9"/>
      <c r="C23" s="9"/>
      <c r="D23" s="18" t="s">
        <v>60</v>
      </c>
      <c r="E23" s="18"/>
      <c r="F23" s="9"/>
      <c r="G23" s="9"/>
      <c r="H23" s="9"/>
      <c r="I23" s="10"/>
      <c r="J23" s="10"/>
    </row>
    <row r="24" spans="1:10" ht="34" customHeight="1" thickTop="1" x14ac:dyDescent="0.4">
      <c r="A24" s="22" t="s">
        <v>29</v>
      </c>
      <c r="B24" s="23" t="s">
        <v>30</v>
      </c>
      <c r="C24" s="23" t="s">
        <v>31</v>
      </c>
      <c r="D24" s="99" t="s">
        <v>32</v>
      </c>
      <c r="E24" s="100"/>
      <c r="F24" s="60" t="s">
        <v>73</v>
      </c>
      <c r="G24" s="59" t="s">
        <v>72</v>
      </c>
      <c r="H24" s="59" t="s">
        <v>74</v>
      </c>
      <c r="I24" s="59" t="s">
        <v>61</v>
      </c>
      <c r="J24" s="58" t="s">
        <v>62</v>
      </c>
    </row>
    <row r="25" spans="1:10" ht="28.5" customHeight="1" x14ac:dyDescent="0.4">
      <c r="A25" s="24" t="s">
        <v>52</v>
      </c>
      <c r="B25" s="25" t="s">
        <v>33</v>
      </c>
      <c r="C25" s="25" t="s">
        <v>34</v>
      </c>
      <c r="D25" s="101" t="s">
        <v>35</v>
      </c>
      <c r="E25" s="102"/>
      <c r="F25" s="14"/>
      <c r="G25" s="43"/>
      <c r="H25" s="57">
        <f>F25+G25</f>
        <v>0</v>
      </c>
      <c r="I25" s="57">
        <f>H25*5000</f>
        <v>0</v>
      </c>
      <c r="J25" s="103">
        <f>I25+I26+I27+I28</f>
        <v>4200</v>
      </c>
    </row>
    <row r="26" spans="1:10" ht="28.5" customHeight="1" x14ac:dyDescent="0.4">
      <c r="A26" s="24" t="s">
        <v>52</v>
      </c>
      <c r="B26" s="25" t="s">
        <v>33</v>
      </c>
      <c r="C26" s="25" t="s">
        <v>34</v>
      </c>
      <c r="D26" s="101" t="s">
        <v>36</v>
      </c>
      <c r="E26" s="102"/>
      <c r="F26" s="14">
        <v>6</v>
      </c>
      <c r="G26" s="43"/>
      <c r="H26" s="57">
        <f t="shared" ref="H26:H28" si="0">F26+G26</f>
        <v>6</v>
      </c>
      <c r="I26" s="57">
        <f>H26*600</f>
        <v>3600</v>
      </c>
      <c r="J26" s="104"/>
    </row>
    <row r="27" spans="1:10" ht="28.5" customHeight="1" x14ac:dyDescent="0.4">
      <c r="A27" s="24" t="s">
        <v>63</v>
      </c>
      <c r="B27" s="25" t="s">
        <v>51</v>
      </c>
      <c r="C27" s="25" t="s">
        <v>37</v>
      </c>
      <c r="D27" s="101" t="s">
        <v>38</v>
      </c>
      <c r="E27" s="102"/>
      <c r="F27" s="13">
        <v>2</v>
      </c>
      <c r="G27" s="29"/>
      <c r="H27" s="57">
        <f t="shared" si="0"/>
        <v>2</v>
      </c>
      <c r="I27" s="57">
        <f>H27*150</f>
        <v>300</v>
      </c>
      <c r="J27" s="104"/>
    </row>
    <row r="28" spans="1:10" ht="28.5" customHeight="1" thickBot="1" x14ac:dyDescent="0.45">
      <c r="A28" s="61" t="s">
        <v>53</v>
      </c>
      <c r="B28" s="26" t="s">
        <v>51</v>
      </c>
      <c r="C28" s="26" t="s">
        <v>37</v>
      </c>
      <c r="D28" s="106" t="s">
        <v>38</v>
      </c>
      <c r="E28" s="107"/>
      <c r="F28" s="15">
        <v>2</v>
      </c>
      <c r="G28" s="30"/>
      <c r="H28" s="63">
        <f t="shared" si="0"/>
        <v>2</v>
      </c>
      <c r="I28" s="63">
        <f>H28*150</f>
        <v>300</v>
      </c>
      <c r="J28" s="105"/>
    </row>
    <row r="29" spans="1:10" ht="18.5" thickTop="1" x14ac:dyDescent="0.4">
      <c r="A29" s="16" t="s">
        <v>39</v>
      </c>
      <c r="B29" s="9"/>
      <c r="C29" s="9"/>
      <c r="D29" s="9"/>
      <c r="E29" s="9"/>
      <c r="F29" s="9"/>
      <c r="G29" s="9"/>
      <c r="H29" s="9"/>
      <c r="I29" s="10"/>
      <c r="J29" s="10"/>
    </row>
    <row r="30" spans="1:10" x14ac:dyDescent="0.4">
      <c r="A30" s="17" t="s">
        <v>47</v>
      </c>
      <c r="B30" s="9"/>
      <c r="C30" s="9"/>
      <c r="D30" s="9"/>
      <c r="E30" s="9"/>
      <c r="F30" s="9"/>
      <c r="G30" s="9"/>
      <c r="H30" s="9"/>
      <c r="I30" s="10"/>
      <c r="J30" s="10"/>
    </row>
    <row r="31" spans="1:10" ht="17.5" thickBot="1" x14ac:dyDescent="0.45">
      <c r="A31" s="8" t="s">
        <v>54</v>
      </c>
      <c r="B31" s="9"/>
      <c r="C31" s="9"/>
      <c r="D31" s="9"/>
      <c r="E31" s="9"/>
      <c r="F31" s="9"/>
      <c r="G31" s="9"/>
      <c r="H31" s="9"/>
      <c r="I31" s="10"/>
      <c r="J31" s="10"/>
    </row>
    <row r="32" spans="1:10" s="5" customFormat="1" ht="22.5" thickTop="1" thickBot="1" x14ac:dyDescent="0.45">
      <c r="A32" s="96" t="s">
        <v>57</v>
      </c>
      <c r="B32" s="97"/>
      <c r="C32" s="97"/>
      <c r="D32" s="97"/>
      <c r="E32" s="97"/>
      <c r="F32" s="97"/>
      <c r="G32" s="28"/>
      <c r="H32" s="98">
        <f>D20+J25</f>
        <v>21000</v>
      </c>
      <c r="I32" s="98"/>
      <c r="J32" s="62" t="s">
        <v>55</v>
      </c>
    </row>
    <row r="33" spans="1:1" ht="17.5" thickTop="1" x14ac:dyDescent="0.4">
      <c r="A33" s="2"/>
    </row>
    <row r="34" spans="1:1" x14ac:dyDescent="0.4">
      <c r="A34" s="1"/>
    </row>
    <row r="35" spans="1:1" x14ac:dyDescent="0.4">
      <c r="A35" s="3"/>
    </row>
  </sheetData>
  <sheetProtection password="CC15" sheet="1" objects="1" scenarios="1"/>
  <mergeCells count="24">
    <mergeCell ref="A32:F32"/>
    <mergeCell ref="H32:I32"/>
    <mergeCell ref="D24:E24"/>
    <mergeCell ref="D25:E25"/>
    <mergeCell ref="J25:J28"/>
    <mergeCell ref="D26:E26"/>
    <mergeCell ref="D27:E27"/>
    <mergeCell ref="D28:E28"/>
    <mergeCell ref="J6:J8"/>
    <mergeCell ref="J9:J13"/>
    <mergeCell ref="J14:J16"/>
    <mergeCell ref="J17:J19"/>
    <mergeCell ref="A20:C20"/>
    <mergeCell ref="D20:I20"/>
    <mergeCell ref="A1:J1"/>
    <mergeCell ref="B2:C2"/>
    <mergeCell ref="D2:E2"/>
    <mergeCell ref="F2:G2"/>
    <mergeCell ref="I2:J2"/>
    <mergeCell ref="A4:A5"/>
    <mergeCell ref="B4:B5"/>
    <mergeCell ref="D4:H4"/>
    <mergeCell ref="I4:I5"/>
    <mergeCell ref="J4:J5"/>
  </mergeCells>
  <phoneticPr fontId="14" type="noConversion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70" zoomScaleNormal="70" workbookViewId="0">
      <selection activeCell="L13" sqref="L13"/>
    </sheetView>
  </sheetViews>
  <sheetFormatPr defaultRowHeight="17" x14ac:dyDescent="0.4"/>
  <cols>
    <col min="1" max="1" width="12.1796875" style="4" customWidth="1"/>
    <col min="2" max="2" width="10.90625" style="4" customWidth="1"/>
    <col min="3" max="3" width="10.36328125" style="4" customWidth="1"/>
    <col min="4" max="5" width="5.54296875" style="4" customWidth="1"/>
    <col min="6" max="8" width="6.54296875" style="4" customWidth="1"/>
    <col min="9" max="9" width="10.90625" customWidth="1"/>
    <col min="10" max="10" width="13.7265625" customWidth="1"/>
  </cols>
  <sheetData>
    <row r="1" spans="1:10" ht="20" thickBot="1" x14ac:dyDescent="0.45">
      <c r="A1" s="108" t="s">
        <v>81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7" customHeight="1" thickTop="1" thickBot="1" x14ac:dyDescent="0.45">
      <c r="A2" s="6" t="s">
        <v>43</v>
      </c>
      <c r="B2" s="79" t="s">
        <v>79</v>
      </c>
      <c r="C2" s="80"/>
      <c r="D2" s="81" t="s">
        <v>44</v>
      </c>
      <c r="E2" s="82"/>
      <c r="F2" s="83" t="s">
        <v>78</v>
      </c>
      <c r="G2" s="84"/>
      <c r="H2" s="7" t="s">
        <v>45</v>
      </c>
      <c r="I2" s="85" t="s">
        <v>80</v>
      </c>
      <c r="J2" s="86"/>
    </row>
    <row r="3" spans="1:10" ht="30" customHeight="1" thickTop="1" thickBot="1" x14ac:dyDescent="0.45">
      <c r="A3" s="31" t="s">
        <v>75</v>
      </c>
      <c r="B3" s="9"/>
      <c r="C3" s="9"/>
      <c r="D3" s="9"/>
      <c r="E3" s="9"/>
      <c r="F3" s="9"/>
      <c r="G3" s="9"/>
      <c r="H3" s="9"/>
      <c r="I3" s="10"/>
      <c r="J3" s="10"/>
    </row>
    <row r="4" spans="1:10" ht="16" customHeight="1" thickTop="1" x14ac:dyDescent="0.4">
      <c r="A4" s="67" t="s">
        <v>0</v>
      </c>
      <c r="B4" s="69" t="s">
        <v>46</v>
      </c>
      <c r="C4" s="44" t="s">
        <v>41</v>
      </c>
      <c r="D4" s="71" t="s">
        <v>67</v>
      </c>
      <c r="E4" s="72"/>
      <c r="F4" s="72"/>
      <c r="G4" s="72"/>
      <c r="H4" s="73"/>
      <c r="I4" s="74" t="s">
        <v>61</v>
      </c>
      <c r="J4" s="76" t="s">
        <v>59</v>
      </c>
    </row>
    <row r="5" spans="1:10" ht="27" customHeight="1" thickBot="1" x14ac:dyDescent="0.45">
      <c r="A5" s="68"/>
      <c r="B5" s="70"/>
      <c r="C5" s="45" t="s">
        <v>40</v>
      </c>
      <c r="D5" s="52" t="s">
        <v>66</v>
      </c>
      <c r="E5" s="53" t="s">
        <v>68</v>
      </c>
      <c r="F5" s="50" t="s">
        <v>70</v>
      </c>
      <c r="G5" s="50" t="s">
        <v>71</v>
      </c>
      <c r="H5" s="54" t="s">
        <v>69</v>
      </c>
      <c r="I5" s="75"/>
      <c r="J5" s="77"/>
    </row>
    <row r="6" spans="1:10" ht="27" thickTop="1" thickBot="1" x14ac:dyDescent="0.45">
      <c r="A6" s="27" t="s">
        <v>1</v>
      </c>
      <c r="B6" s="46" t="s">
        <v>65</v>
      </c>
      <c r="C6" s="47" t="s">
        <v>3</v>
      </c>
      <c r="D6" s="32"/>
      <c r="E6" s="33">
        <v>1</v>
      </c>
      <c r="F6" s="34">
        <v>1</v>
      </c>
      <c r="G6" s="34"/>
      <c r="H6" s="35"/>
      <c r="I6" s="55">
        <f>D6*3200+E6*5600+(F6+G6)*(3200+5600)+H6*(3200*2+5600)</f>
        <v>14400</v>
      </c>
      <c r="J6" s="87">
        <f>I6+I7+I8</f>
        <v>74000</v>
      </c>
    </row>
    <row r="7" spans="1:10" ht="27" thickTop="1" thickBot="1" x14ac:dyDescent="0.45">
      <c r="A7" s="19" t="s">
        <v>64</v>
      </c>
      <c r="B7" s="48" t="s">
        <v>4</v>
      </c>
      <c r="C7" s="49" t="s">
        <v>5</v>
      </c>
      <c r="D7" s="36"/>
      <c r="E7" s="37"/>
      <c r="F7" s="37">
        <v>1</v>
      </c>
      <c r="G7" s="37">
        <v>1</v>
      </c>
      <c r="H7" s="38"/>
      <c r="I7" s="55">
        <f>D7*3900+E7*6100+(F7+G7)*(3900+6100)+H7*(3900*2+6100)</f>
        <v>20000</v>
      </c>
      <c r="J7" s="88"/>
    </row>
    <row r="8" spans="1:10" ht="27" thickTop="1" thickBot="1" x14ac:dyDescent="0.45">
      <c r="A8" s="20"/>
      <c r="B8" s="50" t="s">
        <v>6</v>
      </c>
      <c r="C8" s="51" t="s">
        <v>7</v>
      </c>
      <c r="D8" s="39"/>
      <c r="E8" s="40">
        <v>6</v>
      </c>
      <c r="F8" s="40"/>
      <c r="G8" s="40"/>
      <c r="H8" s="41"/>
      <c r="I8" s="55">
        <f>D8*4600+E8*6600+(F8+G8)*(4600+6600)+H8*(4600*2+6600)</f>
        <v>39600</v>
      </c>
      <c r="J8" s="89"/>
    </row>
    <row r="9" spans="1:10" ht="27" thickTop="1" thickBot="1" x14ac:dyDescent="0.45">
      <c r="A9" s="27"/>
      <c r="B9" s="46" t="s">
        <v>2</v>
      </c>
      <c r="C9" s="47" t="s">
        <v>3</v>
      </c>
      <c r="D9" s="42"/>
      <c r="E9" s="34">
        <v>5</v>
      </c>
      <c r="F9" s="34"/>
      <c r="G9" s="34"/>
      <c r="H9" s="35"/>
      <c r="I9" s="55">
        <f>D9*3200+E9*5600+(F9+G9)*(3200+5600)+H9*(3200*2+5600)</f>
        <v>28000</v>
      </c>
      <c r="J9" s="87">
        <f>I9+I10+I11+I12+I13</f>
        <v>115500</v>
      </c>
    </row>
    <row r="10" spans="1:10" ht="27" thickTop="1" thickBot="1" x14ac:dyDescent="0.45">
      <c r="A10" s="19" t="s">
        <v>8</v>
      </c>
      <c r="B10" s="48" t="s">
        <v>4</v>
      </c>
      <c r="C10" s="49" t="s">
        <v>5</v>
      </c>
      <c r="D10" s="36"/>
      <c r="E10" s="37">
        <v>3</v>
      </c>
      <c r="F10" s="37"/>
      <c r="G10" s="37"/>
      <c r="H10" s="38"/>
      <c r="I10" s="55">
        <f>D10*3900+E10*6100+(F10+G10)*(3900+6100)+H10*(3900*2+6100)</f>
        <v>18300</v>
      </c>
      <c r="J10" s="88"/>
    </row>
    <row r="11" spans="1:10" ht="27" thickTop="1" thickBot="1" x14ac:dyDescent="0.45">
      <c r="A11" s="19" t="s">
        <v>9</v>
      </c>
      <c r="B11" s="48" t="s">
        <v>6</v>
      </c>
      <c r="C11" s="49" t="s">
        <v>7</v>
      </c>
      <c r="D11" s="36"/>
      <c r="E11" s="37"/>
      <c r="F11" s="37"/>
      <c r="G11" s="37">
        <v>1</v>
      </c>
      <c r="H11" s="38"/>
      <c r="I11" s="55">
        <f>D11*4600+E11*6600+(F11+G11)*(4600+6600)+H11*(4600*2+6600)</f>
        <v>11200</v>
      </c>
      <c r="J11" s="88"/>
    </row>
    <row r="12" spans="1:10" ht="27" thickTop="1" thickBot="1" x14ac:dyDescent="0.45">
      <c r="A12" s="21"/>
      <c r="B12" s="48" t="s">
        <v>10</v>
      </c>
      <c r="C12" s="49" t="s">
        <v>11</v>
      </c>
      <c r="D12" s="36"/>
      <c r="E12" s="37"/>
      <c r="F12" s="37">
        <v>1</v>
      </c>
      <c r="G12" s="37"/>
      <c r="H12" s="38"/>
      <c r="I12" s="55">
        <f>D12*5300+E12*7100+(F12+G12)*(5300+7100)+H12*(5300*2+7100)</f>
        <v>12400</v>
      </c>
      <c r="J12" s="88"/>
    </row>
    <row r="13" spans="1:10" ht="27" thickTop="1" thickBot="1" x14ac:dyDescent="0.45">
      <c r="A13" s="20"/>
      <c r="B13" s="50" t="s">
        <v>12</v>
      </c>
      <c r="C13" s="51" t="s">
        <v>13</v>
      </c>
      <c r="D13" s="39"/>
      <c r="E13" s="40">
        <v>6</v>
      </c>
      <c r="F13" s="40"/>
      <c r="G13" s="40"/>
      <c r="H13" s="41"/>
      <c r="I13" s="55">
        <f>D13*6000+E13*7600+(F13+G13)*(6000+7600)+H13*(6000*2+7600)</f>
        <v>45600</v>
      </c>
      <c r="J13" s="89"/>
    </row>
    <row r="14" spans="1:10" ht="27" thickTop="1" thickBot="1" x14ac:dyDescent="0.45">
      <c r="A14" s="27" t="s">
        <v>14</v>
      </c>
      <c r="B14" s="46" t="s">
        <v>15</v>
      </c>
      <c r="C14" s="47" t="s">
        <v>16</v>
      </c>
      <c r="D14" s="42"/>
      <c r="E14" s="34">
        <v>1</v>
      </c>
      <c r="F14" s="34"/>
      <c r="G14" s="34">
        <v>1</v>
      </c>
      <c r="H14" s="35">
        <v>1</v>
      </c>
      <c r="I14" s="55">
        <f>D14*4000+E14*6100+(F14+G14)*(4000+6100)+H14*(4000*2+6100)</f>
        <v>30300</v>
      </c>
      <c r="J14" s="87">
        <f>I14+I15+I16</f>
        <v>85500</v>
      </c>
    </row>
    <row r="15" spans="1:10" ht="27" thickTop="1" thickBot="1" x14ac:dyDescent="0.45">
      <c r="A15" s="19" t="s">
        <v>50</v>
      </c>
      <c r="B15" s="48" t="s">
        <v>17</v>
      </c>
      <c r="C15" s="49" t="s">
        <v>18</v>
      </c>
      <c r="D15" s="36"/>
      <c r="E15" s="37"/>
      <c r="F15" s="37">
        <v>2</v>
      </c>
      <c r="G15" s="37">
        <v>1</v>
      </c>
      <c r="H15" s="38"/>
      <c r="I15" s="55">
        <f>D15*4700+E15*6600+(F15+G15)*(4700+6600)+H15*(4700*2+6600)</f>
        <v>33900</v>
      </c>
      <c r="J15" s="88"/>
    </row>
    <row r="16" spans="1:10" ht="27" thickTop="1" thickBot="1" x14ac:dyDescent="0.45">
      <c r="A16" s="20" t="s">
        <v>49</v>
      </c>
      <c r="B16" s="50" t="s">
        <v>19</v>
      </c>
      <c r="C16" s="51" t="s">
        <v>20</v>
      </c>
      <c r="D16" s="39"/>
      <c r="E16" s="40">
        <v>3</v>
      </c>
      <c r="F16" s="40"/>
      <c r="G16" s="40"/>
      <c r="H16" s="41"/>
      <c r="I16" s="55">
        <f>D16*5400+E16*7100+(F16+G16)*(5400+7100)+H16*(5400*2+7100)</f>
        <v>21300</v>
      </c>
      <c r="J16" s="89"/>
    </row>
    <row r="17" spans="1:10" ht="27" thickTop="1" thickBot="1" x14ac:dyDescent="0.45">
      <c r="A17" s="27" t="s">
        <v>14</v>
      </c>
      <c r="B17" s="46" t="s">
        <v>21</v>
      </c>
      <c r="C17" s="47" t="s">
        <v>22</v>
      </c>
      <c r="D17" s="42"/>
      <c r="E17" s="34"/>
      <c r="F17" s="34">
        <v>1</v>
      </c>
      <c r="G17" s="34"/>
      <c r="H17" s="35"/>
      <c r="I17" s="55">
        <f>D17*4700+E17*6400+(F17+G17)*(4700+6400)+H17*(4700*2+6400)</f>
        <v>11100</v>
      </c>
      <c r="J17" s="87">
        <f>I17+I18+I19</f>
        <v>43100</v>
      </c>
    </row>
    <row r="18" spans="1:10" ht="27" thickTop="1" thickBot="1" x14ac:dyDescent="0.45">
      <c r="A18" s="19" t="s">
        <v>50</v>
      </c>
      <c r="B18" s="48" t="s">
        <v>23</v>
      </c>
      <c r="C18" s="49" t="s">
        <v>24</v>
      </c>
      <c r="D18" s="36"/>
      <c r="E18" s="37"/>
      <c r="F18" s="37">
        <v>2</v>
      </c>
      <c r="G18" s="37"/>
      <c r="H18" s="38"/>
      <c r="I18" s="55">
        <f>D18*5400+E18*6900+(F18+G18)*(5400+6900)+H18*(5400*2+6900)</f>
        <v>24600</v>
      </c>
      <c r="J18" s="88"/>
    </row>
    <row r="19" spans="1:10" ht="27" thickTop="1" thickBot="1" x14ac:dyDescent="0.45">
      <c r="A19" s="20" t="s">
        <v>48</v>
      </c>
      <c r="B19" s="50" t="s">
        <v>25</v>
      </c>
      <c r="C19" s="51" t="s">
        <v>26</v>
      </c>
      <c r="D19" s="39"/>
      <c r="E19" s="40">
        <v>1</v>
      </c>
      <c r="F19" s="40"/>
      <c r="G19" s="40"/>
      <c r="H19" s="41"/>
      <c r="I19" s="55">
        <f>D19*6100+E19*7400+(F19+G19)*(6100+7400)+H19*(6100*2+7400)</f>
        <v>7400</v>
      </c>
      <c r="J19" s="89"/>
    </row>
    <row r="20" spans="1:10" ht="22.5" thickTop="1" thickBot="1" x14ac:dyDescent="0.45">
      <c r="A20" s="90" t="s">
        <v>56</v>
      </c>
      <c r="B20" s="91"/>
      <c r="C20" s="92"/>
      <c r="D20" s="109">
        <f>J6+J9+J14+J17</f>
        <v>318100</v>
      </c>
      <c r="E20" s="110"/>
      <c r="F20" s="110"/>
      <c r="G20" s="110"/>
      <c r="H20" s="110"/>
      <c r="I20" s="111"/>
      <c r="J20" s="56" t="s">
        <v>55</v>
      </c>
    </row>
    <row r="21" spans="1:10" ht="17.5" thickTop="1" x14ac:dyDescent="0.4">
      <c r="A21" s="11" t="s">
        <v>27</v>
      </c>
      <c r="B21" s="9"/>
      <c r="C21" s="9"/>
      <c r="D21" s="9"/>
      <c r="E21" s="9"/>
      <c r="F21" s="9"/>
      <c r="G21" s="9"/>
      <c r="H21" s="9"/>
      <c r="I21" s="10"/>
      <c r="J21" s="10"/>
    </row>
    <row r="22" spans="1:10" x14ac:dyDescent="0.4">
      <c r="A22" s="11" t="s">
        <v>58</v>
      </c>
      <c r="B22" s="9"/>
      <c r="C22" s="9"/>
      <c r="D22" s="9"/>
      <c r="E22" s="9"/>
      <c r="F22" s="9"/>
      <c r="G22" s="9"/>
      <c r="H22" s="9"/>
      <c r="I22" s="10"/>
      <c r="J22" s="10"/>
    </row>
    <row r="23" spans="1:10" ht="20" thickBot="1" x14ac:dyDescent="0.45">
      <c r="A23" s="12" t="s">
        <v>28</v>
      </c>
      <c r="B23" s="9"/>
      <c r="C23" s="9"/>
      <c r="D23" s="18" t="s">
        <v>60</v>
      </c>
      <c r="E23" s="18"/>
      <c r="F23" s="9"/>
      <c r="G23" s="9"/>
      <c r="H23" s="9"/>
      <c r="I23" s="10"/>
      <c r="J23" s="10"/>
    </row>
    <row r="24" spans="1:10" ht="34" customHeight="1" thickTop="1" x14ac:dyDescent="0.4">
      <c r="A24" s="22" t="s">
        <v>29</v>
      </c>
      <c r="B24" s="23" t="s">
        <v>30</v>
      </c>
      <c r="C24" s="23" t="s">
        <v>31</v>
      </c>
      <c r="D24" s="99" t="s">
        <v>32</v>
      </c>
      <c r="E24" s="100"/>
      <c r="F24" s="60" t="s">
        <v>73</v>
      </c>
      <c r="G24" s="59" t="s">
        <v>72</v>
      </c>
      <c r="H24" s="59" t="s">
        <v>74</v>
      </c>
      <c r="I24" s="59" t="s">
        <v>61</v>
      </c>
      <c r="J24" s="58" t="s">
        <v>62</v>
      </c>
    </row>
    <row r="25" spans="1:10" ht="28.5" customHeight="1" x14ac:dyDescent="0.4">
      <c r="A25" s="24" t="s">
        <v>52</v>
      </c>
      <c r="B25" s="25" t="s">
        <v>33</v>
      </c>
      <c r="C25" s="25" t="s">
        <v>34</v>
      </c>
      <c r="D25" s="101" t="s">
        <v>35</v>
      </c>
      <c r="E25" s="102"/>
      <c r="F25" s="14">
        <v>1</v>
      </c>
      <c r="G25" s="43"/>
      <c r="H25" s="57">
        <f>F25+G25</f>
        <v>1</v>
      </c>
      <c r="I25" s="57">
        <f>H25*5000</f>
        <v>5000</v>
      </c>
      <c r="J25" s="103">
        <f>I25+I26+I27+I28</f>
        <v>8000</v>
      </c>
    </row>
    <row r="26" spans="1:10" ht="28.5" customHeight="1" x14ac:dyDescent="0.4">
      <c r="A26" s="24" t="s">
        <v>52</v>
      </c>
      <c r="B26" s="25" t="s">
        <v>33</v>
      </c>
      <c r="C26" s="25" t="s">
        <v>34</v>
      </c>
      <c r="D26" s="101" t="s">
        <v>36</v>
      </c>
      <c r="E26" s="102"/>
      <c r="F26" s="14">
        <v>2</v>
      </c>
      <c r="G26" s="43">
        <v>1</v>
      </c>
      <c r="H26" s="57">
        <f t="shared" ref="H26:H28" si="0">F26+G26</f>
        <v>3</v>
      </c>
      <c r="I26" s="57">
        <f>H26*600</f>
        <v>1800</v>
      </c>
      <c r="J26" s="104"/>
    </row>
    <row r="27" spans="1:10" ht="28.5" customHeight="1" x14ac:dyDescent="0.4">
      <c r="A27" s="24" t="s">
        <v>63</v>
      </c>
      <c r="B27" s="25" t="s">
        <v>51</v>
      </c>
      <c r="C27" s="25" t="s">
        <v>37</v>
      </c>
      <c r="D27" s="101" t="s">
        <v>38</v>
      </c>
      <c r="E27" s="102"/>
      <c r="F27" s="13">
        <v>3</v>
      </c>
      <c r="G27" s="29">
        <v>2</v>
      </c>
      <c r="H27" s="57">
        <f t="shared" si="0"/>
        <v>5</v>
      </c>
      <c r="I27" s="57">
        <f>H27*150</f>
        <v>750</v>
      </c>
      <c r="J27" s="104"/>
    </row>
    <row r="28" spans="1:10" ht="28.5" customHeight="1" thickBot="1" x14ac:dyDescent="0.45">
      <c r="A28" s="61" t="s">
        <v>53</v>
      </c>
      <c r="B28" s="26" t="s">
        <v>51</v>
      </c>
      <c r="C28" s="26" t="s">
        <v>37</v>
      </c>
      <c r="D28" s="106" t="s">
        <v>38</v>
      </c>
      <c r="E28" s="107"/>
      <c r="F28" s="15">
        <v>1</v>
      </c>
      <c r="G28" s="30">
        <v>2</v>
      </c>
      <c r="H28" s="63">
        <f t="shared" si="0"/>
        <v>3</v>
      </c>
      <c r="I28" s="63">
        <f>H28*150</f>
        <v>450</v>
      </c>
      <c r="J28" s="105"/>
    </row>
    <row r="29" spans="1:10" ht="18.5" thickTop="1" x14ac:dyDescent="0.4">
      <c r="A29" s="16" t="s">
        <v>39</v>
      </c>
      <c r="B29" s="9"/>
      <c r="C29" s="9"/>
      <c r="D29" s="9"/>
      <c r="E29" s="9"/>
      <c r="F29" s="9"/>
      <c r="G29" s="9"/>
      <c r="H29" s="9"/>
      <c r="I29" s="10"/>
      <c r="J29" s="10"/>
    </row>
    <row r="30" spans="1:10" x14ac:dyDescent="0.4">
      <c r="A30" s="17" t="s">
        <v>47</v>
      </c>
      <c r="B30" s="9"/>
      <c r="C30" s="9"/>
      <c r="D30" s="9"/>
      <c r="E30" s="9"/>
      <c r="F30" s="9"/>
      <c r="G30" s="9"/>
      <c r="H30" s="9"/>
      <c r="I30" s="10"/>
      <c r="J30" s="10"/>
    </row>
    <row r="31" spans="1:10" ht="17.5" thickBot="1" x14ac:dyDescent="0.45">
      <c r="A31" s="8" t="s">
        <v>54</v>
      </c>
      <c r="B31" s="9"/>
      <c r="C31" s="9"/>
      <c r="D31" s="9"/>
      <c r="E31" s="9"/>
      <c r="F31" s="9"/>
      <c r="G31" s="9"/>
      <c r="H31" s="9"/>
      <c r="I31" s="10"/>
      <c r="J31" s="10"/>
    </row>
    <row r="32" spans="1:10" s="5" customFormat="1" ht="22.5" thickTop="1" thickBot="1" x14ac:dyDescent="0.45">
      <c r="A32" s="96" t="s">
        <v>57</v>
      </c>
      <c r="B32" s="97"/>
      <c r="C32" s="97"/>
      <c r="D32" s="97"/>
      <c r="E32" s="97"/>
      <c r="F32" s="97"/>
      <c r="G32" s="28"/>
      <c r="H32" s="112">
        <f>D20+J25</f>
        <v>326100</v>
      </c>
      <c r="I32" s="112"/>
      <c r="J32" s="62" t="s">
        <v>55</v>
      </c>
    </row>
    <row r="33" spans="1:1" ht="17.5" thickTop="1" x14ac:dyDescent="0.4">
      <c r="A33" s="2"/>
    </row>
    <row r="34" spans="1:1" x14ac:dyDescent="0.4">
      <c r="A34" s="1"/>
    </row>
    <row r="35" spans="1:1" x14ac:dyDescent="0.4">
      <c r="A35" s="3"/>
    </row>
  </sheetData>
  <sheetProtection password="CC15" sheet="1" objects="1" scenarios="1"/>
  <mergeCells count="24">
    <mergeCell ref="A32:F32"/>
    <mergeCell ref="H32:I32"/>
    <mergeCell ref="D24:E24"/>
    <mergeCell ref="D25:E25"/>
    <mergeCell ref="J25:J28"/>
    <mergeCell ref="D26:E26"/>
    <mergeCell ref="D27:E27"/>
    <mergeCell ref="D28:E28"/>
    <mergeCell ref="J6:J8"/>
    <mergeCell ref="J9:J13"/>
    <mergeCell ref="J14:J16"/>
    <mergeCell ref="J17:J19"/>
    <mergeCell ref="A20:C20"/>
    <mergeCell ref="D20:I20"/>
    <mergeCell ref="A1:J1"/>
    <mergeCell ref="B2:C2"/>
    <mergeCell ref="D2:E2"/>
    <mergeCell ref="F2:G2"/>
    <mergeCell ref="I2:J2"/>
    <mergeCell ref="A4:A5"/>
    <mergeCell ref="B4:B5"/>
    <mergeCell ref="D4:H4"/>
    <mergeCell ref="I4:I5"/>
    <mergeCell ref="J4:J5"/>
  </mergeCells>
  <phoneticPr fontId="14" type="noConversion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70" zoomScaleNormal="70" workbookViewId="0">
      <selection activeCell="J25" sqref="J25:J28"/>
    </sheetView>
  </sheetViews>
  <sheetFormatPr defaultRowHeight="17" x14ac:dyDescent="0.4"/>
  <cols>
    <col min="1" max="1" width="12.1796875" style="4" customWidth="1"/>
    <col min="2" max="2" width="10.90625" style="4" customWidth="1"/>
    <col min="3" max="3" width="10.36328125" style="4" customWidth="1"/>
    <col min="4" max="5" width="5.54296875" style="4" customWidth="1"/>
    <col min="6" max="8" width="6.54296875" style="4" customWidth="1"/>
    <col min="9" max="9" width="10.90625" customWidth="1"/>
    <col min="10" max="10" width="13.7265625" customWidth="1"/>
  </cols>
  <sheetData>
    <row r="1" spans="1:10" ht="21" thickBot="1" x14ac:dyDescent="0.45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35" customHeight="1" thickTop="1" thickBot="1" x14ac:dyDescent="0.45">
      <c r="A2" s="6" t="s">
        <v>43</v>
      </c>
      <c r="B2" s="79"/>
      <c r="C2" s="80"/>
      <c r="D2" s="81" t="s">
        <v>44</v>
      </c>
      <c r="E2" s="82"/>
      <c r="F2" s="83"/>
      <c r="G2" s="84"/>
      <c r="H2" s="7" t="s">
        <v>45</v>
      </c>
      <c r="I2" s="85"/>
      <c r="J2" s="86"/>
    </row>
    <row r="3" spans="1:10" ht="25.5" customHeight="1" thickTop="1" thickBot="1" x14ac:dyDescent="0.45">
      <c r="A3" s="31" t="s">
        <v>76</v>
      </c>
      <c r="B3" s="9"/>
      <c r="C3" s="9"/>
      <c r="D3" s="9"/>
      <c r="E3" s="9"/>
      <c r="F3" s="9"/>
      <c r="G3" s="9"/>
      <c r="H3" s="9"/>
      <c r="I3" s="10"/>
      <c r="J3" s="10"/>
    </row>
    <row r="4" spans="1:10" ht="21" customHeight="1" thickTop="1" x14ac:dyDescent="0.4">
      <c r="A4" s="67" t="s">
        <v>0</v>
      </c>
      <c r="B4" s="69" t="s">
        <v>46</v>
      </c>
      <c r="C4" s="44" t="s">
        <v>41</v>
      </c>
      <c r="D4" s="71" t="s">
        <v>67</v>
      </c>
      <c r="E4" s="72"/>
      <c r="F4" s="72"/>
      <c r="G4" s="72"/>
      <c r="H4" s="73"/>
      <c r="I4" s="74" t="s">
        <v>61</v>
      </c>
      <c r="J4" s="76" t="s">
        <v>59</v>
      </c>
    </row>
    <row r="5" spans="1:10" ht="27" customHeight="1" thickBot="1" x14ac:dyDescent="0.45">
      <c r="A5" s="68"/>
      <c r="B5" s="70"/>
      <c r="C5" s="45" t="s">
        <v>40</v>
      </c>
      <c r="D5" s="52" t="s">
        <v>66</v>
      </c>
      <c r="E5" s="53" t="s">
        <v>68</v>
      </c>
      <c r="F5" s="50" t="s">
        <v>70</v>
      </c>
      <c r="G5" s="50" t="s">
        <v>71</v>
      </c>
      <c r="H5" s="54" t="s">
        <v>69</v>
      </c>
      <c r="I5" s="75"/>
      <c r="J5" s="77"/>
    </row>
    <row r="6" spans="1:10" ht="27" thickTop="1" thickBot="1" x14ac:dyDescent="0.45">
      <c r="A6" s="66" t="s">
        <v>1</v>
      </c>
      <c r="B6" s="46" t="s">
        <v>65</v>
      </c>
      <c r="C6" s="47" t="s">
        <v>3</v>
      </c>
      <c r="D6" s="32"/>
      <c r="E6" s="33"/>
      <c r="F6" s="34"/>
      <c r="G6" s="34"/>
      <c r="H6" s="35"/>
      <c r="I6" s="55"/>
      <c r="J6" s="87"/>
    </row>
    <row r="7" spans="1:10" ht="27" thickTop="1" thickBot="1" x14ac:dyDescent="0.45">
      <c r="A7" s="19" t="s">
        <v>64</v>
      </c>
      <c r="B7" s="48" t="s">
        <v>4</v>
      </c>
      <c r="C7" s="49" t="s">
        <v>5</v>
      </c>
      <c r="D7" s="36"/>
      <c r="E7" s="37"/>
      <c r="F7" s="37"/>
      <c r="G7" s="37"/>
      <c r="H7" s="38"/>
      <c r="I7" s="55"/>
      <c r="J7" s="88"/>
    </row>
    <row r="8" spans="1:10" ht="27" thickTop="1" thickBot="1" x14ac:dyDescent="0.45">
      <c r="A8" s="20"/>
      <c r="B8" s="50" t="s">
        <v>6</v>
      </c>
      <c r="C8" s="51" t="s">
        <v>7</v>
      </c>
      <c r="D8" s="39"/>
      <c r="E8" s="40"/>
      <c r="F8" s="40"/>
      <c r="G8" s="40"/>
      <c r="H8" s="41"/>
      <c r="I8" s="55"/>
      <c r="J8" s="89"/>
    </row>
    <row r="9" spans="1:10" ht="27" thickTop="1" thickBot="1" x14ac:dyDescent="0.45">
      <c r="A9" s="66"/>
      <c r="B9" s="46" t="s">
        <v>2</v>
      </c>
      <c r="C9" s="47" t="s">
        <v>3</v>
      </c>
      <c r="D9" s="42"/>
      <c r="E9" s="34"/>
      <c r="F9" s="34"/>
      <c r="G9" s="34"/>
      <c r="H9" s="35"/>
      <c r="I9" s="55"/>
      <c r="J9" s="87"/>
    </row>
    <row r="10" spans="1:10" ht="27" thickTop="1" thickBot="1" x14ac:dyDescent="0.45">
      <c r="A10" s="19" t="s">
        <v>8</v>
      </c>
      <c r="B10" s="48" t="s">
        <v>4</v>
      </c>
      <c r="C10" s="49" t="s">
        <v>5</v>
      </c>
      <c r="D10" s="36"/>
      <c r="E10" s="37"/>
      <c r="F10" s="37"/>
      <c r="G10" s="37"/>
      <c r="H10" s="38"/>
      <c r="I10" s="55"/>
      <c r="J10" s="88"/>
    </row>
    <row r="11" spans="1:10" ht="27" thickTop="1" thickBot="1" x14ac:dyDescent="0.45">
      <c r="A11" s="19" t="s">
        <v>9</v>
      </c>
      <c r="B11" s="48" t="s">
        <v>6</v>
      </c>
      <c r="C11" s="49" t="s">
        <v>7</v>
      </c>
      <c r="D11" s="36"/>
      <c r="E11" s="37"/>
      <c r="F11" s="37"/>
      <c r="G11" s="37"/>
      <c r="H11" s="38"/>
      <c r="I11" s="55"/>
      <c r="J11" s="88"/>
    </row>
    <row r="12" spans="1:10" ht="27" thickTop="1" thickBot="1" x14ac:dyDescent="0.45">
      <c r="A12" s="21"/>
      <c r="B12" s="48" t="s">
        <v>10</v>
      </c>
      <c r="C12" s="49" t="s">
        <v>11</v>
      </c>
      <c r="D12" s="36"/>
      <c r="E12" s="37"/>
      <c r="F12" s="37"/>
      <c r="G12" s="37"/>
      <c r="H12" s="38"/>
      <c r="I12" s="55"/>
      <c r="J12" s="88"/>
    </row>
    <row r="13" spans="1:10" ht="27" thickTop="1" thickBot="1" x14ac:dyDescent="0.45">
      <c r="A13" s="20"/>
      <c r="B13" s="50" t="s">
        <v>12</v>
      </c>
      <c r="C13" s="51" t="s">
        <v>13</v>
      </c>
      <c r="D13" s="39"/>
      <c r="E13" s="40"/>
      <c r="F13" s="40"/>
      <c r="G13" s="40"/>
      <c r="H13" s="41"/>
      <c r="I13" s="55"/>
      <c r="J13" s="89"/>
    </row>
    <row r="14" spans="1:10" ht="27" thickTop="1" thickBot="1" x14ac:dyDescent="0.45">
      <c r="A14" s="66" t="s">
        <v>14</v>
      </c>
      <c r="B14" s="46" t="s">
        <v>15</v>
      </c>
      <c r="C14" s="47" t="s">
        <v>16</v>
      </c>
      <c r="D14" s="42"/>
      <c r="E14" s="34"/>
      <c r="F14" s="34"/>
      <c r="G14" s="34"/>
      <c r="H14" s="35"/>
      <c r="I14" s="55"/>
      <c r="J14" s="87"/>
    </row>
    <row r="15" spans="1:10" ht="27" thickTop="1" thickBot="1" x14ac:dyDescent="0.45">
      <c r="A15" s="19" t="s">
        <v>50</v>
      </c>
      <c r="B15" s="48" t="s">
        <v>17</v>
      </c>
      <c r="C15" s="49" t="s">
        <v>18</v>
      </c>
      <c r="D15" s="36"/>
      <c r="E15" s="37"/>
      <c r="F15" s="37"/>
      <c r="G15" s="37"/>
      <c r="H15" s="38"/>
      <c r="I15" s="55"/>
      <c r="J15" s="88"/>
    </row>
    <row r="16" spans="1:10" ht="27" thickTop="1" thickBot="1" x14ac:dyDescent="0.45">
      <c r="A16" s="20" t="s">
        <v>49</v>
      </c>
      <c r="B16" s="50" t="s">
        <v>19</v>
      </c>
      <c r="C16" s="51" t="s">
        <v>20</v>
      </c>
      <c r="D16" s="39"/>
      <c r="E16" s="40"/>
      <c r="F16" s="40"/>
      <c r="G16" s="40"/>
      <c r="H16" s="41"/>
      <c r="I16" s="55"/>
      <c r="J16" s="89"/>
    </row>
    <row r="17" spans="1:10" ht="27" thickTop="1" thickBot="1" x14ac:dyDescent="0.45">
      <c r="A17" s="66" t="s">
        <v>14</v>
      </c>
      <c r="B17" s="46" t="s">
        <v>21</v>
      </c>
      <c r="C17" s="47" t="s">
        <v>22</v>
      </c>
      <c r="D17" s="42"/>
      <c r="E17" s="34"/>
      <c r="F17" s="34"/>
      <c r="G17" s="34"/>
      <c r="H17" s="35"/>
      <c r="I17" s="55"/>
      <c r="J17" s="87"/>
    </row>
    <row r="18" spans="1:10" ht="27" thickTop="1" thickBot="1" x14ac:dyDescent="0.45">
      <c r="A18" s="19" t="s">
        <v>50</v>
      </c>
      <c r="B18" s="48" t="s">
        <v>23</v>
      </c>
      <c r="C18" s="49" t="s">
        <v>24</v>
      </c>
      <c r="D18" s="36"/>
      <c r="E18" s="37"/>
      <c r="F18" s="37"/>
      <c r="G18" s="37"/>
      <c r="H18" s="38"/>
      <c r="I18" s="55"/>
      <c r="J18" s="88"/>
    </row>
    <row r="19" spans="1:10" ht="27" thickTop="1" thickBot="1" x14ac:dyDescent="0.45">
      <c r="A19" s="20" t="s">
        <v>48</v>
      </c>
      <c r="B19" s="50" t="s">
        <v>25</v>
      </c>
      <c r="C19" s="51" t="s">
        <v>26</v>
      </c>
      <c r="D19" s="39"/>
      <c r="E19" s="40"/>
      <c r="F19" s="40"/>
      <c r="G19" s="40"/>
      <c r="H19" s="41"/>
      <c r="I19" s="55"/>
      <c r="J19" s="89"/>
    </row>
    <row r="20" spans="1:10" ht="27" customHeight="1" thickTop="1" thickBot="1" x14ac:dyDescent="0.45">
      <c r="A20" s="90" t="s">
        <v>56</v>
      </c>
      <c r="B20" s="91"/>
      <c r="C20" s="92"/>
      <c r="D20" s="93"/>
      <c r="E20" s="94"/>
      <c r="F20" s="94"/>
      <c r="G20" s="94"/>
      <c r="H20" s="94"/>
      <c r="I20" s="95"/>
      <c r="J20" s="56" t="s">
        <v>55</v>
      </c>
    </row>
    <row r="21" spans="1:10" ht="17.5" thickTop="1" x14ac:dyDescent="0.4">
      <c r="A21" s="11" t="s">
        <v>27</v>
      </c>
      <c r="B21" s="9"/>
      <c r="C21" s="9"/>
      <c r="D21" s="9"/>
      <c r="E21" s="9"/>
      <c r="F21" s="9"/>
      <c r="G21" s="9"/>
      <c r="H21" s="9"/>
      <c r="I21" s="10"/>
      <c r="J21" s="10"/>
    </row>
    <row r="22" spans="1:10" x14ac:dyDescent="0.4">
      <c r="A22" s="11" t="s">
        <v>58</v>
      </c>
      <c r="B22" s="9"/>
      <c r="C22" s="9"/>
      <c r="D22" s="9"/>
      <c r="E22" s="9"/>
      <c r="F22" s="9"/>
      <c r="G22" s="9"/>
      <c r="H22" s="9"/>
      <c r="I22" s="10"/>
      <c r="J22" s="10"/>
    </row>
    <row r="23" spans="1:10" ht="21" customHeight="1" thickBot="1" x14ac:dyDescent="0.45">
      <c r="A23" s="12" t="s">
        <v>28</v>
      </c>
      <c r="B23" s="9"/>
      <c r="C23" s="9"/>
      <c r="D23" s="18" t="s">
        <v>60</v>
      </c>
      <c r="E23" s="18"/>
      <c r="F23" s="9"/>
      <c r="G23" s="9"/>
      <c r="H23" s="9"/>
      <c r="I23" s="10"/>
      <c r="J23" s="10"/>
    </row>
    <row r="24" spans="1:10" ht="34" customHeight="1" thickTop="1" x14ac:dyDescent="0.4">
      <c r="A24" s="22" t="s">
        <v>29</v>
      </c>
      <c r="B24" s="23" t="s">
        <v>30</v>
      </c>
      <c r="C24" s="23" t="s">
        <v>31</v>
      </c>
      <c r="D24" s="99" t="s">
        <v>32</v>
      </c>
      <c r="E24" s="100"/>
      <c r="F24" s="65" t="s">
        <v>73</v>
      </c>
      <c r="G24" s="64" t="s">
        <v>72</v>
      </c>
      <c r="H24" s="64" t="s">
        <v>74</v>
      </c>
      <c r="I24" s="64" t="s">
        <v>61</v>
      </c>
      <c r="J24" s="58" t="s">
        <v>62</v>
      </c>
    </row>
    <row r="25" spans="1:10" ht="28.5" customHeight="1" x14ac:dyDescent="0.4">
      <c r="A25" s="24" t="s">
        <v>52</v>
      </c>
      <c r="B25" s="25" t="s">
        <v>33</v>
      </c>
      <c r="C25" s="25" t="s">
        <v>34</v>
      </c>
      <c r="D25" s="101" t="s">
        <v>35</v>
      </c>
      <c r="E25" s="102"/>
      <c r="F25" s="14"/>
      <c r="G25" s="43"/>
      <c r="H25" s="57"/>
      <c r="I25" s="57"/>
      <c r="J25" s="103"/>
    </row>
    <row r="26" spans="1:10" ht="28.5" customHeight="1" x14ac:dyDescent="0.4">
      <c r="A26" s="24" t="s">
        <v>52</v>
      </c>
      <c r="B26" s="25" t="s">
        <v>33</v>
      </c>
      <c r="C26" s="25" t="s">
        <v>34</v>
      </c>
      <c r="D26" s="101" t="s">
        <v>36</v>
      </c>
      <c r="E26" s="102"/>
      <c r="F26" s="14"/>
      <c r="G26" s="43"/>
      <c r="H26" s="57"/>
      <c r="I26" s="57"/>
      <c r="J26" s="104"/>
    </row>
    <row r="27" spans="1:10" ht="28.5" customHeight="1" x14ac:dyDescent="0.4">
      <c r="A27" s="24" t="s">
        <v>63</v>
      </c>
      <c r="B27" s="25" t="s">
        <v>51</v>
      </c>
      <c r="C27" s="25" t="s">
        <v>37</v>
      </c>
      <c r="D27" s="101" t="s">
        <v>38</v>
      </c>
      <c r="E27" s="102"/>
      <c r="F27" s="13"/>
      <c r="G27" s="29"/>
      <c r="H27" s="57"/>
      <c r="I27" s="57"/>
      <c r="J27" s="104"/>
    </row>
    <row r="28" spans="1:10" ht="28.5" customHeight="1" thickBot="1" x14ac:dyDescent="0.45">
      <c r="A28" s="61" t="s">
        <v>53</v>
      </c>
      <c r="B28" s="26" t="s">
        <v>51</v>
      </c>
      <c r="C28" s="26" t="s">
        <v>37</v>
      </c>
      <c r="D28" s="106" t="s">
        <v>38</v>
      </c>
      <c r="E28" s="107"/>
      <c r="F28" s="15"/>
      <c r="G28" s="30"/>
      <c r="H28" s="63"/>
      <c r="I28" s="63"/>
      <c r="J28" s="105"/>
    </row>
    <row r="29" spans="1:10" ht="18.5" thickTop="1" x14ac:dyDescent="0.4">
      <c r="A29" s="16" t="s">
        <v>39</v>
      </c>
      <c r="B29" s="9"/>
      <c r="C29" s="9"/>
      <c r="D29" s="9"/>
      <c r="E29" s="9"/>
      <c r="F29" s="9"/>
      <c r="G29" s="9"/>
      <c r="H29" s="9"/>
      <c r="I29" s="10"/>
      <c r="J29" s="10"/>
    </row>
    <row r="30" spans="1:10" x14ac:dyDescent="0.4">
      <c r="A30" s="17" t="s">
        <v>47</v>
      </c>
      <c r="B30" s="9"/>
      <c r="C30" s="9"/>
      <c r="D30" s="9"/>
      <c r="E30" s="9"/>
      <c r="F30" s="9"/>
      <c r="G30" s="9"/>
      <c r="H30" s="9"/>
      <c r="I30" s="10"/>
      <c r="J30" s="10"/>
    </row>
    <row r="31" spans="1:10" ht="17.5" thickBot="1" x14ac:dyDescent="0.45">
      <c r="A31" s="8" t="s">
        <v>54</v>
      </c>
      <c r="B31" s="9"/>
      <c r="C31" s="9"/>
      <c r="D31" s="9"/>
      <c r="E31" s="9"/>
      <c r="F31" s="9"/>
      <c r="G31" s="9"/>
      <c r="H31" s="9"/>
      <c r="I31" s="10"/>
      <c r="J31" s="10"/>
    </row>
    <row r="32" spans="1:10" s="5" customFormat="1" ht="22.5" thickTop="1" thickBot="1" x14ac:dyDescent="0.45">
      <c r="A32" s="96" t="s">
        <v>57</v>
      </c>
      <c r="B32" s="97"/>
      <c r="C32" s="97"/>
      <c r="D32" s="97"/>
      <c r="E32" s="97"/>
      <c r="F32" s="97"/>
      <c r="G32" s="28"/>
      <c r="H32" s="98"/>
      <c r="I32" s="98"/>
      <c r="J32" s="62" t="s">
        <v>55</v>
      </c>
    </row>
    <row r="33" spans="1:1" ht="17.5" thickTop="1" x14ac:dyDescent="0.4">
      <c r="A33" s="2"/>
    </row>
    <row r="34" spans="1:1" x14ac:dyDescent="0.4">
      <c r="A34" s="1"/>
    </row>
    <row r="35" spans="1:1" x14ac:dyDescent="0.4">
      <c r="A35" s="3"/>
    </row>
  </sheetData>
  <mergeCells count="24">
    <mergeCell ref="A32:F32"/>
    <mergeCell ref="H32:I32"/>
    <mergeCell ref="D24:E24"/>
    <mergeCell ref="D25:E25"/>
    <mergeCell ref="J25:J28"/>
    <mergeCell ref="D26:E26"/>
    <mergeCell ref="D27:E27"/>
    <mergeCell ref="D28:E28"/>
    <mergeCell ref="J6:J8"/>
    <mergeCell ref="J9:J13"/>
    <mergeCell ref="J14:J16"/>
    <mergeCell ref="J17:J19"/>
    <mergeCell ref="A20:C20"/>
    <mergeCell ref="D20:I20"/>
    <mergeCell ref="A1:J1"/>
    <mergeCell ref="B2:C2"/>
    <mergeCell ref="D2:E2"/>
    <mergeCell ref="F2:G2"/>
    <mergeCell ref="I2:J2"/>
    <mergeCell ref="A4:A5"/>
    <mergeCell ref="B4:B5"/>
    <mergeCell ref="D4:H4"/>
    <mergeCell ref="I4:I5"/>
    <mergeCell ref="J4:J5"/>
  </mergeCells>
  <phoneticPr fontId="14" type="noConversion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住宿餐飲代訂表</vt:lpstr>
      <vt:lpstr>範例</vt:lpstr>
      <vt:lpstr>工作表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2017-01-16T15:26:57Z</cp:lastPrinted>
  <dcterms:created xsi:type="dcterms:W3CDTF">2016-12-06T09:26:11Z</dcterms:created>
  <dcterms:modified xsi:type="dcterms:W3CDTF">2017-02-02T05:55:40Z</dcterms:modified>
</cp:coreProperties>
</file>